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380" windowHeight="8196" tabRatio="500" activeTab="0"/>
  </bookViews>
  <sheets>
    <sheet name="Calcolo Contributo" sheetId="1" r:id="rId1"/>
    <sheet name="Calcolo Costro di Costruzione" sheetId="2" r:id="rId2"/>
    <sheet name="Istruzioni Costo di Costruzione" sheetId="3" r:id="rId3"/>
    <sheet name="Note Polizza Fideiussoria" sheetId="4" r:id="rId4"/>
    <sheet name="Sanzioni (Riservato all'Ufficio" sheetId="5" r:id="rId5"/>
    <sheet name="Modulo1" sheetId="6" state="hidden" r:id="rId6"/>
    <sheet name="Modulo2" sheetId="7" state="hidden" r:id="rId7"/>
  </sheets>
  <definedNames/>
  <calcPr fullCalcOnLoad="1"/>
</workbook>
</file>

<file path=xl/sharedStrings.xml><?xml version="1.0" encoding="utf-8"?>
<sst xmlns="http://schemas.openxmlformats.org/spreadsheetml/2006/main" count="321" uniqueCount="298">
  <si>
    <t>COMUNE DI CAPANNOLI (Provincia di Pisa)</t>
  </si>
  <si>
    <t>Proprietario/i/Ditta:</t>
  </si>
  <si>
    <t>Residenza:</t>
  </si>
  <si>
    <t>N° Pratica:</t>
  </si>
  <si>
    <t xml:space="preserve"> CALCOLO DEL CONTRIBUTO EX L.R.T. 10.11.2014 N.65 - TITOLO VII</t>
  </si>
  <si>
    <t>a)</t>
  </si>
  <si>
    <t>Tipo Insediamento</t>
  </si>
  <si>
    <t xml:space="preserve"> (mc/mq)</t>
  </si>
  <si>
    <t>Tar. Urb. I^</t>
  </si>
  <si>
    <t>Tar. Urb. II^</t>
  </si>
  <si>
    <t>Urb. Prim.</t>
  </si>
  <si>
    <t>Urb. Sec.</t>
  </si>
  <si>
    <t>Totali</t>
  </si>
  <si>
    <t xml:space="preserve">Totale oneri Euro    </t>
  </si>
  <si>
    <t>b)</t>
  </si>
  <si>
    <t>Costo di costruzione per l'ampliamento e ristrutturazione dell'edificio in Euro</t>
  </si>
  <si>
    <t>Percentuale del contributo del costo di costruzione (Tab. D - L.R.T. 01/2005)</t>
  </si>
  <si>
    <t>Riduz.</t>
  </si>
  <si>
    <t>Euro</t>
  </si>
  <si>
    <t xml:space="preserve">Totale costo costruzione Euro     </t>
  </si>
  <si>
    <t xml:space="preserve">TOTALE CONTRIBUTO [a) + b)] Euro   </t>
  </si>
  <si>
    <t>SANZIONI (Da pagare in una unica rata, NON RATEIZZABILI)</t>
  </si>
  <si>
    <t>A DETRARRE EVENTUALE ACCONTO VERSATO</t>
  </si>
  <si>
    <t>Importo in Euro del contributo notificato da versare</t>
  </si>
  <si>
    <t xml:space="preserve">Data della notifica </t>
  </si>
  <si>
    <t>Data conteggio contributo</t>
  </si>
  <si>
    <t>Giorni</t>
  </si>
  <si>
    <t>INTERESSI</t>
  </si>
  <si>
    <t>IMPORTO DA PAGARE</t>
  </si>
  <si>
    <t>Il Contributo (a+b) può essere pagato anche in maniera rateizzata con le  seguenti modalità:</t>
  </si>
  <si>
    <t>CONTRIBUTO:(a+b) -SONO ESCLUSE LE SANZIONI DA PAGARE PRIMA DEL RILASCIO/ PRESENTAZIONE</t>
  </si>
  <si>
    <t>Vedi le istruzioni Note Polizza Fideiussoria per i pagamenti rateali -Sono escluse dai pagamenti rateali le sanzioni-</t>
  </si>
  <si>
    <t xml:space="preserve">Euro  </t>
  </si>
  <si>
    <t>Addì, lì</t>
  </si>
  <si>
    <t>IL TECNICO COMUNALE/IL PROFESSIONISTA</t>
  </si>
  <si>
    <t>Spazio riservato al Comune</t>
  </si>
  <si>
    <t>Visto:</t>
  </si>
  <si>
    <r>
      <rPr>
        <b/>
        <sz val="8"/>
        <color indexed="8"/>
        <rFont val="Tahoma"/>
        <family val="0"/>
      </rPr>
      <t>SANZIONI PER IL RITARDATO O OMESSO VERSAMENTO DEL CONTRIBUTO</t>
    </r>
    <r>
      <rPr>
        <sz val="8"/>
        <color indexed="8"/>
        <rFont val="Tahoma"/>
        <family val="0"/>
      </rPr>
      <t xml:space="preserve"> (art. 192 L.R.T. 65/2014):</t>
    </r>
  </si>
  <si>
    <t>Il mancato versamento, nei termini di legge, del contributo di cui agli artt. 184 e 185 della L.R.T. 65/2014 comporta:</t>
  </si>
  <si>
    <t xml:space="preserve">l'aumento del contributo in misura pari al 10% qualoro il versamento del contributo sia effettuato neli successivi 120 (centoventi) giorni </t>
  </si>
  <si>
    <t>l'aumento del contributo in misura pari al 20% quando, superato il termine di cui alla lettera a), il ritardo si protrae non oltre i successivi 60 (sessanta) giorni</t>
  </si>
  <si>
    <t>c)</t>
  </si>
  <si>
    <t>l'aumento del contributo in misura pari al 40% quando, superato il termine di cui alla lettera a), il ritardo si protrae non oltre i successivi 60 (sessanta) giorni</t>
  </si>
  <si>
    <t>Le misure di cui al primo comma non si cumulano.</t>
  </si>
  <si>
    <t>Decorso inutilmente il termine di cui alla lettera c) del primo comma, il Comune provvede alla riscossione coattiva del complessivo credito.</t>
  </si>
  <si>
    <r>
      <rPr>
        <b/>
        <sz val="10"/>
        <color indexed="8"/>
        <rFont val="Tahoma"/>
        <family val="0"/>
      </rPr>
      <t>NOTE ESPLICATIVE</t>
    </r>
    <r>
      <rPr>
        <sz val="10"/>
        <color indexed="8"/>
        <rFont val="Tahoma"/>
        <family val="0"/>
      </rPr>
      <t xml:space="preserve"> (Pagina da non allegatre alla SCIA)</t>
    </r>
  </si>
  <si>
    <t xml:space="preserve">Inserire il nominativo la via e l'indirizzo del richiedente;gli importi unitari desunti dalla tabella oneri, l'eventuale acconto e le </t>
  </si>
  <si>
    <t>sanzioni se dovute; inserire le date e l'importo notificato per il caclolo degli interessi se dovuti.</t>
  </si>
  <si>
    <t>Inserire il tipo di insediamento, il tipo d'intervento, i mq/mc dell'immobile o parte di esso oggetto dell'intervento</t>
  </si>
  <si>
    <t>e i diritti di segreteria</t>
  </si>
  <si>
    <t>Inserire nella prima casella il costo di costruzione dell'edificio calcolato in base al D.M. 10/05/81 n° 801</t>
  </si>
  <si>
    <t>e nella seconda la percentuale del costo di costruzione</t>
  </si>
  <si>
    <t>Inserire la percentuale secondo il tipo d'intervento (Delibera G.C. n.137 del 04/12/2002):</t>
  </si>
  <si>
    <t>100% - Interventi di nuova edificiazione, ampliamento o che comportano demolizione e ricostruzione dell'edificio;</t>
  </si>
  <si>
    <t>80% - Interventi che comportano lo svuotamento completo dell'edificio con rifacimento di solai e strutture orizzontali</t>
  </si>
  <si>
    <t>60% - Interventi diversi dai punti precedenti</t>
  </si>
  <si>
    <t xml:space="preserve">   Calcolo Costo di Costruzione</t>
  </si>
  <si>
    <t>Da compilare per ogni singola u.i.</t>
  </si>
  <si>
    <t>1 Parte obbligatoria per determinare la maggiorazione relativa alle caratteristiche dell'appartamento</t>
  </si>
  <si>
    <t>Superficie dell'Alloggio</t>
  </si>
  <si>
    <t>classi di superf. (mq)</t>
  </si>
  <si>
    <t>alloggi (n)</t>
  </si>
  <si>
    <t>Sup. utile abit. (mq)</t>
  </si>
  <si>
    <t>rapporto rispetto al totale Su</t>
  </si>
  <si>
    <t>incremento (art. 5)</t>
  </si>
  <si>
    <t>% increm. per classi di superf.</t>
  </si>
  <si>
    <t>(1)</t>
  </si>
  <si>
    <t>(2)</t>
  </si>
  <si>
    <t>(3)</t>
  </si>
  <si>
    <t>(4) = (3)/Su</t>
  </si>
  <si>
    <t>(5)</t>
  </si>
  <si>
    <t>(6)=(4)x(5)</t>
  </si>
  <si>
    <t>&lt;95</t>
  </si>
  <si>
    <t>&gt;  95--110</t>
  </si>
  <si>
    <t>&gt;110--130</t>
  </si>
  <si>
    <t>&gt;130--160</t>
  </si>
  <si>
    <t>&gt;160</t>
  </si>
  <si>
    <t>Su</t>
  </si>
  <si>
    <t>somma (I1)</t>
  </si>
  <si>
    <t>Tabella 2 - Superfici per servizi e accessori relativi alla parte res. (Sup.e Intero alloggio)</t>
  </si>
  <si>
    <t>DESTINAZIONI</t>
  </si>
  <si>
    <t>Superifcie netta di servizi e accessori (mq)</t>
  </si>
  <si>
    <t xml:space="preserve">Tabella 3 - Incremento per servizi ed accessori relativi alla parte residenziale </t>
  </si>
  <si>
    <t>(7)</t>
  </si>
  <si>
    <t>(8)</t>
  </si>
  <si>
    <t>Cantinole, soffitte, locali motore ascensore, cabine idriche, lavatoi comuni, centrali termiche, ed altri locali a stretto servizio delle residenze</t>
  </si>
  <si>
    <t>Intervalli di variabilità del rapporto percentuale Snr/Sux100</t>
  </si>
  <si>
    <t>ipotesi che ricorre</t>
  </si>
  <si>
    <t>% incremento</t>
  </si>
  <si>
    <t>Autorimesse                                               O singole    O collettive</t>
  </si>
  <si>
    <t>(9)</t>
  </si>
  <si>
    <t>(10)</t>
  </si>
  <si>
    <t>(11)</t>
  </si>
  <si>
    <t>androni d'ingresso e porticati liberi</t>
  </si>
  <si>
    <t>&lt; 50</t>
  </si>
  <si>
    <t>logge e balconi</t>
  </si>
  <si>
    <t>&gt;50--75</t>
  </si>
  <si>
    <t>Snr</t>
  </si>
  <si>
    <t>Snr/Sux100=</t>
  </si>
  <si>
    <t>&gt;75--100</t>
  </si>
  <si>
    <t>&gt;100</t>
  </si>
  <si>
    <t>(I2)</t>
  </si>
  <si>
    <t>2 Parte Da riempire con le superfici oggetto d'intervento</t>
  </si>
  <si>
    <t>Da inserire superficie oggetto di intervento (default tutto l'edificio)</t>
  </si>
  <si>
    <t>SUPERFICI RESIDENZIALI E RELATIVI SERVIZI ED ACCESSORI</t>
  </si>
  <si>
    <t>Tabella 4 - Incremento per particolari caratteristiche (vedi note esplicative sotto al termine della tabella)</t>
  </si>
  <si>
    <t>sigla</t>
  </si>
  <si>
    <t>denominazione</t>
  </si>
  <si>
    <t>superficie (mq)</t>
  </si>
  <si>
    <t>N. di caratterist.</t>
  </si>
  <si>
    <t>(17)</t>
  </si>
  <si>
    <t>(18)</t>
  </si>
  <si>
    <t>(19)</t>
  </si>
  <si>
    <t>(12)</t>
  </si>
  <si>
    <t>(13)</t>
  </si>
  <si>
    <t>(14)</t>
  </si>
  <si>
    <t>Su (art.3)</t>
  </si>
  <si>
    <t>Sup. utile abitabile</t>
  </si>
  <si>
    <t>Snr (art.2)</t>
  </si>
  <si>
    <t>Sup. netta non resid.</t>
  </si>
  <si>
    <t>60% Snr</t>
  </si>
  <si>
    <t>Sup. ragguagliata</t>
  </si>
  <si>
    <t>4 = 1+3</t>
  </si>
  <si>
    <t>Sc (art.2)</t>
  </si>
  <si>
    <t>Sup. complessiva</t>
  </si>
  <si>
    <t>Da inserire superfici oggetto di intervento (comm.li, dir. Turistiche)</t>
  </si>
  <si>
    <t>SUPERFICI COMMER. DIR. TUR. E RELATIVI SERVIZI ED ACCESSORI -Solo se inf. 25% Totale edificio-</t>
  </si>
  <si>
    <t>(I3)</t>
  </si>
  <si>
    <t>totale incrementi I =I1+I2+I3</t>
  </si>
  <si>
    <t>Sn (art.9)</t>
  </si>
  <si>
    <t>Sa (art.9)</t>
  </si>
  <si>
    <t>60% Sa</t>
  </si>
  <si>
    <t>St (art.2)</t>
  </si>
  <si>
    <t>classe edificio</t>
  </si>
  <si>
    <t>maggiorazione</t>
  </si>
  <si>
    <t>(15)</t>
  </si>
  <si>
    <t>(16)</t>
  </si>
  <si>
    <t>A -</t>
  </si>
  <si>
    <t>Costo massimo al mq. dell'edilizia agevolata</t>
  </si>
  <si>
    <t>B -</t>
  </si>
  <si>
    <t>Costo al mq. di costruzione maggiorato (= A x 1 + M/100)</t>
  </si>
  <si>
    <t>C -</t>
  </si>
  <si>
    <t>Costo di costruzione dell'edifcio (Sc x B)</t>
  </si>
  <si>
    <t>CALCOLO COSTO DI COSTRUZIONE</t>
  </si>
  <si>
    <t>IMMOBILE DI LUSSO (Digitare SI o NO nella casella a fianco</t>
  </si>
  <si>
    <t>NO</t>
  </si>
  <si>
    <t>Vedi caratteristiche sul foglio "Istruzioni Costo di Costruzione"</t>
  </si>
  <si>
    <t>Aliquota applicata</t>
  </si>
  <si>
    <t>Calcolo automatico</t>
  </si>
  <si>
    <t>Costo di costruzione dell'edificio</t>
  </si>
  <si>
    <t>Da riportare nel foglio principale</t>
  </si>
  <si>
    <t>COSTO DI COSTRUZIONE</t>
  </si>
  <si>
    <r>
      <rPr>
        <b/>
        <sz val="10"/>
        <color indexed="8"/>
        <rFont val="Tahoma"/>
        <family val="0"/>
      </rPr>
      <t xml:space="preserve">NOTE  ESPLICATIVE </t>
    </r>
    <r>
      <rPr>
        <sz val="10"/>
        <color indexed="8"/>
        <rFont val="Tahoma"/>
        <family val="0"/>
      </rPr>
      <t>(pagina da non allegare al foglio di calcolo)</t>
    </r>
  </si>
  <si>
    <r>
      <rPr>
        <sz val="10"/>
        <color indexed="8"/>
        <rFont val="Arial"/>
        <family val="0"/>
      </rPr>
      <t xml:space="preserve"> Inserire la somma delle </t>
    </r>
    <r>
      <rPr>
        <u val="single"/>
        <sz val="10"/>
        <color indexed="8"/>
        <rFont val="Arial"/>
        <family val="0"/>
      </rPr>
      <t>superfici utili abitabili (Su)</t>
    </r>
    <r>
      <rPr>
        <sz val="10"/>
        <color indexed="8"/>
        <rFont val="Arial"/>
        <family val="0"/>
      </rPr>
      <t xml:space="preserve"> nella riga corrispondente alla classe della u.i</t>
    </r>
  </si>
  <si>
    <t>.e/o la somma superfici interessate dall'intervento;</t>
  </si>
  <si>
    <r>
      <rPr>
        <sz val="10"/>
        <color indexed="8"/>
        <rFont val="Arial"/>
        <family val="0"/>
      </rPr>
      <t xml:space="preserve"> Inserire le somme delle </t>
    </r>
    <r>
      <rPr>
        <u val="single"/>
        <sz val="10"/>
        <color indexed="8"/>
        <rFont val="Arial"/>
        <family val="0"/>
      </rPr>
      <t>superfici non residenziali destinate a servizi e accessori (Snr)</t>
    </r>
    <r>
      <rPr>
        <sz val="10"/>
        <color indexed="8"/>
        <rFont val="Arial"/>
        <family val="0"/>
      </rPr>
      <t xml:space="preserve"> divise</t>
    </r>
  </si>
  <si>
    <t>per categorie nelle righe corrispondenti;</t>
  </si>
  <si>
    <t xml:space="preserve"> Barrare con "X" la casella interessata (Per ciascuna delle caratteristiche appresso riportate</t>
  </si>
  <si>
    <t xml:space="preserve"> l'incremento è pari al 10 per cento) :</t>
  </si>
  <si>
    <t>1)  Più di un ascensore per ogni scala se questa serve meno di sei piani sopraelevati;</t>
  </si>
  <si>
    <t>2)  Scala di servizio non prescritta da leggi o regolamenti o imposta da necessità di prevenzione</t>
  </si>
  <si>
    <t xml:space="preserve">     di infortuni o di incendi;</t>
  </si>
  <si>
    <t>3)  Altezza libera netta di piano superiore a m 2,70. Per ambienti con altezze diverse si deve</t>
  </si>
  <si>
    <t xml:space="preserve">     fare riferimento all'altezza media ponderale;</t>
  </si>
  <si>
    <t>4)  Piscina coperta o scoperta quando sia a servizio di uno o più edifici comprendenti meno</t>
  </si>
  <si>
    <t xml:space="preserve">     di 15 unità immobiliari;</t>
  </si>
  <si>
    <t>5)  Alloggi di custodia a servizio di uno o più edifici comprendenti meno di 15 unità immobiliari.</t>
  </si>
  <si>
    <t>Fornisce Spiegazioni sulle modalità da adottare; se non c'è scritto niente saltare.</t>
  </si>
  <si>
    <t>Da riportare nella pagina principale</t>
  </si>
  <si>
    <t>SANZIONE - ART. 206 EX L.R.T. 10.11.2014 N.65:</t>
  </si>
  <si>
    <t xml:space="preserve">Opere eseguite in parziale difformità dalla concessione, sanzione pari al doppio dell'aumento del valore venale dell'immobile conseguente alla realizzazione delle opere.  </t>
  </si>
  <si>
    <t>Valore venale Immobile</t>
  </si>
  <si>
    <t>x 2</t>
  </si>
  <si>
    <t xml:space="preserve">OBLAZIONE - ART. 209 EX L.R.T. 10.11.2014 N.65: </t>
  </si>
  <si>
    <t>Sanatoria della concessione edilizia ovvero dell'attestazione di conformità per gli interventi di cui all'art. 209,comma 5, L.R.T. 65/2014 (interventi penalmente rilevanti)</t>
  </si>
  <si>
    <t>Sanatoria dell'attestazione di conformità per gli interventi diversi dall'art. 209, comma 6, L.R.T. 65/2014</t>
  </si>
  <si>
    <t>SANZIONE ART. 167 EX LEGGE 22.01.2004 N.42:</t>
  </si>
  <si>
    <t>Aumento in Euro del valore venale dell'immobile conseguente alla realizzazione delle opere</t>
  </si>
  <si>
    <t>3% dell'aumento di valore o minimo di legge</t>
  </si>
  <si>
    <t>Tipologia 4 (Opere in difformita dalla licenza edilizia o concessione edilizia che non comportino aumenti di superficie o del volume assentito. Opere di ristrutturazione edilizia ecc.)</t>
  </si>
  <si>
    <t>numero unità immobiliari</t>
  </si>
  <si>
    <t>Tipologia 5 e 6 (Opere di restauro e di risanamento conservativo realizzate senza licenza edilizia o autorizzazione o in difformità ad esse ecc.)</t>
  </si>
  <si>
    <t>Tipologia 7 (Opere di manutenzione straordinaria realizzate senza licenza edilizia o autorizzazione o in difformità da esse ecc.) o minimo di legge</t>
  </si>
  <si>
    <t>TOTALE SANZIONE</t>
  </si>
  <si>
    <t>Istruzioni per la corretta redazione della polizza in oggetto, ai sensi del comma 3 dell’art. 190 della Legge Regionale 65/2014 e ss. mm.</t>
  </si>
  <si>
    <t>In caso di pagamento rateale:</t>
  </si>
  <si>
    <r>
      <rPr>
        <b/>
        <sz val="12"/>
        <color indexed="8"/>
        <rFont val="Times New Roman"/>
        <family val="0"/>
      </rPr>
      <t>-</t>
    </r>
    <r>
      <rPr>
        <b/>
        <sz val="7"/>
        <color indexed="8"/>
        <rFont val="Times New Roman"/>
        <family val="0"/>
      </rPr>
      <t xml:space="preserve">             </t>
    </r>
    <r>
      <rPr>
        <b/>
        <sz val="12"/>
        <color indexed="8"/>
        <rFont val="Georgia"/>
        <family val="0"/>
      </rPr>
      <t>Le rate saranno semestrali e potranno essere massimo sei;</t>
    </r>
  </si>
  <si>
    <r>
      <rPr>
        <b/>
        <sz val="12"/>
        <color indexed="8"/>
        <rFont val="Times New Roman"/>
        <family val="0"/>
      </rPr>
      <t>-</t>
    </r>
    <r>
      <rPr>
        <b/>
        <sz val="7"/>
        <color indexed="8"/>
        <rFont val="Times New Roman"/>
        <family val="0"/>
      </rPr>
      <t xml:space="preserve">             </t>
    </r>
    <r>
      <rPr>
        <b/>
        <sz val="12"/>
        <color indexed="8"/>
        <rFont val="Georgia"/>
        <family val="0"/>
      </rPr>
      <t xml:space="preserve">la garanzia fideiussoria o polizza assicurativa dovrà avere una validità in mesi corrispondente alla scadenza dell’ultima rata da garantire; </t>
    </r>
  </si>
  <si>
    <r>
      <rPr>
        <b/>
        <sz val="10"/>
        <color indexed="8"/>
        <rFont val="Times New Roman"/>
        <family val="0"/>
      </rPr>
      <t>-</t>
    </r>
    <r>
      <rPr>
        <b/>
        <sz val="7"/>
        <color indexed="8"/>
        <rFont val="Times New Roman"/>
        <family val="0"/>
      </rPr>
      <t xml:space="preserve">              </t>
    </r>
    <r>
      <rPr>
        <b/>
        <sz val="12"/>
        <color indexed="8"/>
        <rFont val="Georgia"/>
        <family val="0"/>
      </rPr>
      <t>la garanzia fideiussoria o polizza assicurativa dovrà avere importo pari al numero di rate ancora da versare ad esclusione della prima da versarsi entro i venti giorni dalla presentazione della DIA o al momento del ritiro del permesso.</t>
    </r>
  </si>
  <si>
    <r>
      <rPr>
        <b/>
        <sz val="10"/>
        <color indexed="8"/>
        <rFont val="Times New Roman"/>
        <family val="0"/>
      </rPr>
      <t>-</t>
    </r>
    <r>
      <rPr>
        <b/>
        <sz val="7"/>
        <color indexed="8"/>
        <rFont val="Times New Roman"/>
        <family val="0"/>
      </rPr>
      <t xml:space="preserve">              </t>
    </r>
    <r>
      <rPr>
        <b/>
        <sz val="12"/>
        <color indexed="8"/>
        <rFont val="Georgia"/>
        <family val="0"/>
      </rPr>
      <t>La suddetta polizza dovrà prevedere:</t>
    </r>
  </si>
  <si>
    <r>
      <rPr>
        <b/>
        <sz val="10"/>
        <color indexed="8"/>
        <rFont val="Georgia"/>
        <family val="0"/>
      </rPr>
      <t>1-</t>
    </r>
    <r>
      <rPr>
        <b/>
        <sz val="7"/>
        <color indexed="8"/>
        <rFont val="Times New Roman"/>
        <family val="0"/>
      </rPr>
      <t xml:space="preserve">      </t>
    </r>
    <r>
      <rPr>
        <b/>
        <sz val="12"/>
        <color indexed="8"/>
        <rFont val="Georgia"/>
        <family val="0"/>
      </rPr>
      <t>l'escussione immediata e diretta per ciascuna rata;</t>
    </r>
  </si>
  <si>
    <r>
      <rPr>
        <b/>
        <sz val="10"/>
        <color indexed="8"/>
        <rFont val="Georgia"/>
        <family val="0"/>
      </rPr>
      <t>2-</t>
    </r>
    <r>
      <rPr>
        <b/>
        <sz val="7"/>
        <color indexed="8"/>
        <rFont val="Times New Roman"/>
        <family val="0"/>
      </rPr>
      <t xml:space="preserve">      </t>
    </r>
    <r>
      <rPr>
        <b/>
        <sz val="12"/>
        <color indexed="8"/>
        <rFont val="Georgia"/>
        <family val="0"/>
      </rPr>
      <t>il pagamento a semplice richiesta dell’ente garantito entro il termine di 15 gg dalla richiesta;</t>
    </r>
  </si>
  <si>
    <r>
      <rPr>
        <b/>
        <sz val="10"/>
        <color indexed="8"/>
        <rFont val="Georgia"/>
        <family val="0"/>
      </rPr>
      <t>3-</t>
    </r>
    <r>
      <rPr>
        <b/>
        <sz val="7"/>
        <color indexed="8"/>
        <rFont val="Times New Roman"/>
        <family val="0"/>
      </rPr>
      <t xml:space="preserve">      </t>
    </r>
    <r>
      <rPr>
        <b/>
        <sz val="12"/>
        <color indexed="8"/>
        <rFont val="Georgia"/>
        <family val="0"/>
      </rPr>
      <t>la rinuncia al beneficio della preventiva escussione del soggetto obbligato (art. c.c. 1944);</t>
    </r>
  </si>
  <si>
    <r>
      <rPr>
        <b/>
        <sz val="10"/>
        <color indexed="8"/>
        <rFont val="Georgia"/>
        <family val="0"/>
      </rPr>
      <t>4-</t>
    </r>
    <r>
      <rPr>
        <b/>
        <sz val="7"/>
        <color indexed="8"/>
        <rFont val="Times New Roman"/>
        <family val="0"/>
      </rPr>
      <t xml:space="preserve">      </t>
    </r>
    <r>
      <rPr>
        <b/>
        <sz val="12"/>
        <color indexed="8"/>
        <rFont val="Georgia"/>
        <family val="0"/>
      </rPr>
      <t>la rinuncia da parte del fideiussore al termine di cui al comma 1 dell’art. 1957 c.c.;</t>
    </r>
  </si>
  <si>
    <r>
      <rPr>
        <b/>
        <sz val="10"/>
        <color indexed="8"/>
        <rFont val="Georgia"/>
        <family val="0"/>
      </rPr>
      <t>5-</t>
    </r>
    <r>
      <rPr>
        <b/>
        <sz val="7"/>
        <color indexed="8"/>
        <rFont val="Times New Roman"/>
        <family val="0"/>
      </rPr>
      <t xml:space="preserve">      </t>
    </r>
    <r>
      <rPr>
        <b/>
        <sz val="12"/>
        <color indexed="8"/>
        <rFont val="Georgia"/>
        <family val="0"/>
      </rPr>
      <t xml:space="preserve">la validità della garanzia fino al ricevimento della nota di svincolo rilasciata dal Comune garantito; ogni clausola contraria è nulla così come quelle che impongono al Comune termini, condizioni, limitazioni o decadenza di qualsiasi genere per l’attivazione della garanzia prestata. </t>
    </r>
  </si>
  <si>
    <t>COSTO DI COSTRUZIONE
Istruzioni Compliazione</t>
  </si>
  <si>
    <t>EDIFICI RESIDENZIALI</t>
  </si>
  <si>
    <t>Euro/mq</t>
  </si>
  <si>
    <t>Nuove costruzioni</t>
  </si>
  <si>
    <t>TAB1:</t>
  </si>
  <si>
    <t xml:space="preserve"> INSEDIAMENTI RESIDENZIALI</t>
  </si>
  <si>
    <r>
      <rPr>
        <sz val="10"/>
        <color indexed="8"/>
        <rFont val="Tahoma"/>
        <family val="0"/>
      </rPr>
      <t xml:space="preserve">Percentuale del contributo
del costo di costruzione                                     </t>
    </r>
    <r>
      <rPr>
        <sz val="8"/>
        <color indexed="8"/>
        <rFont val="Tahoma"/>
        <family val="0"/>
      </rPr>
      <t xml:space="preserve"> (Tabella D allegata alla L.R.T. 01/2005)</t>
    </r>
  </si>
  <si>
    <t>1)
Abitazioni aventi superficie utile:</t>
  </si>
  <si>
    <t xml:space="preserve"> a) superiore a mq 160 e accessori inferiori a mq 60</t>
  </si>
  <si>
    <t>Qualora la superficie degli accessori superi quella indicata a fianco di ciascuna categoria la percentuale da applicare è quella della categoria immediatamente superiore</t>
  </si>
  <si>
    <t xml:space="preserve"> b) compreso tra mq 160 e mq 130 e accessori inferiori  a mq 55</t>
  </si>
  <si>
    <t xml:space="preserve"> c) compreso tra 130 mq e 110 e accessori inferiori a 45 mq</t>
  </si>
  <si>
    <t xml:space="preserve"> d) compreso tra mq 110 e mq 95 e accessori inferiori a mq 45</t>
  </si>
  <si>
    <t xml:space="preserve"> e) inferiore a mq 95 e accessori inferiori a mq 40</t>
  </si>
  <si>
    <r>
      <rPr>
        <sz val="9"/>
        <color indexed="8"/>
        <rFont val="Tahoma"/>
        <family val="0"/>
      </rPr>
      <t xml:space="preserve"> 2) Abitazioni aventi caratteristiche di lusso (D.M. 02/08/1969)</t>
    </r>
    <r>
      <rPr>
        <b/>
        <sz val="9"/>
        <color indexed="8"/>
        <rFont val="Tahoma"/>
        <family val="0"/>
      </rPr>
      <t xml:space="preserve"> (VEDI SOTTO)</t>
    </r>
  </si>
  <si>
    <t>Le percentuali di applicazione indicate nella tabella 1) sono ridotte di 1 punto nei seguenti casi:</t>
  </si>
  <si>
    <t>a) per gli edifici che vengono dotati, ai fini del riscaldamento invernale e/o del condizionamento estivo, di sistemi
    costruttivi ed impianti che utilizzano l'energia solare;</t>
  </si>
  <si>
    <t>b) per gli edifici da realizzare con struttura portante in muratura di pietrame e/o laterizio;</t>
  </si>
  <si>
    <t>c) per gli interventi di bioedilizia;</t>
  </si>
  <si>
    <t>Gli interventi per l'installazione di impianti relativi alle energie rinnovabili ed alla conservazione ed al risparmio energetico sono assimilabili a manutenzione straordinaria</t>
  </si>
  <si>
    <t>TAB 2:</t>
  </si>
  <si>
    <t xml:space="preserve"> INSEDIAMENTI ARTIGIANALI O INDUSTRIALI </t>
  </si>
  <si>
    <t>Esente</t>
  </si>
  <si>
    <t>TAB 3:</t>
  </si>
  <si>
    <t>INSEDIAMENTI TURISTICI,COMMERCIALI E DIREZIONALI</t>
  </si>
  <si>
    <t>Qualora la destinazione d'uso delle opere indicate nelle tabelle 2) e 3), nonché di quelle delle zone agricole previste dall'art. 124, comma 1, lett. a) della L.R.T. 01/2005, venga comunque modicata nei dieci anni successivi all'ultimazione dei lavori, il contributo è dovuto nella misura massima corrispondente alla nuova destinazione, determinata con riferimento al momento della intervenuta variazione.</t>
  </si>
  <si>
    <t>D.M. 02/08/1969</t>
  </si>
  <si>
    <t>Caratteristiche delle abitazioni di lusso</t>
  </si>
  <si>
    <t>Articolo 1.</t>
  </si>
  <si>
    <t>Le abitazioni realizzate su aree destinate dagli strumenti urbanistici, adottati o</t>
  </si>
  <si>
    <t>approvati, a &lt;ville&gt;, &lt;parco privato&gt; ovvero a costruzioni qualificate dai predetti strumenti</t>
  </si>
  <si>
    <t>come &lt;di lusso&gt;.</t>
  </si>
  <si>
    <t>Articolo 2.</t>
  </si>
  <si>
    <t>Le abitazioni realizzate su aree per le quali gli strumenti urbanistici adottati o</t>
  </si>
  <si>
    <t>approvati, prevedono una destinazione con tipologia edilizia di case unifamiliari e con la</t>
  </si>
  <si>
    <t>specifica prescrizione di lotti non inferiori a 3.000 mq. escluse le zone agricole, anche se in</t>
  </si>
  <si>
    <t>esse siano consentite costruzioni residenziali.</t>
  </si>
  <si>
    <t>Articolo 3.</t>
  </si>
  <si>
    <t>Le abitazioni facenti parte di fabbricati che abbiano cubatura superiore a 2.000 mc e</t>
  </si>
  <si>
    <t>siano realizzati su lotti nei quali la cubatura edificata risulti inferiore a 25 mc. v.p.p. per</t>
  </si>
  <si>
    <t>ogni 100 mq. di superficie asservita ai fabbricati.</t>
  </si>
  <si>
    <t>Articolo 4.</t>
  </si>
  <si>
    <t>Le abitazioni unifamiliari dotate di piscina di almeno 80 mq. di superficie o campi da</t>
  </si>
  <si>
    <t>tennis con sottofondo drenato di superficie non inferiore a 650 mq.</t>
  </si>
  <si>
    <t>Articolo 5.</t>
  </si>
  <si>
    <t>Le case composte di uno o più vani costituenti unico alloggio padronale aventi</t>
  </si>
  <si>
    <t>superficie utile complessiva superiore a mq. 200 (esclusi i balconi, le terrazze, le cantine,</t>
  </si>
  <si>
    <t>le soffitte, le scale e posto macchine) ed aventi come pertinenza un'area scoperta della</t>
  </si>
  <si>
    <t>superficie di oltre sei volte l'area coperta.</t>
  </si>
  <si>
    <t>Articolo 6.</t>
  </si>
  <si>
    <t>Le singole unità immobiliari aventi superficie utile complessiva superiore a mq. 240</t>
  </si>
  <si>
    <t>(esclusi i balconi, le terrazze, le cantine, le soffitte, le scale e posto macchine).</t>
  </si>
  <si>
    <t>Articolo 7.</t>
  </si>
  <si>
    <t>Le abitazioni facenti parte di fabbricati o costituenti fabbricati insistenti su aree</t>
  </si>
  <si>
    <t>comunque destinate all'edilizia residenziale, quando il costo del terreno coperto e di</t>
  </si>
  <si>
    <t>pertinenza supera di una volta e mezzo il costo della sola costruzione.</t>
  </si>
  <si>
    <t>Articolo 8.</t>
  </si>
  <si>
    <t>Le case e le singole unità immobiliari che abbiano oltre quattro caratteristiche tra</t>
  </si>
  <si>
    <t>quelle della tabella allegata al presente decreto.</t>
  </si>
  <si>
    <t>Articolo 9.</t>
  </si>
  <si>
    <t>Le norme di cui al presente decreto entrano in vigore il primo giorno del mese</t>
  </si>
  <si>
    <t>successivo a quello della pubblicazione nella Gazzetta Ufficiale.</t>
  </si>
  <si>
    <t>Articolo 10.</t>
  </si>
  <si>
    <t>Alle abitazioni costruite in base a licenza di costruzione rilasciata in data anteriore a</t>
  </si>
  <si>
    <t>quella dell'entrata in vigore del presente decreto si applicano le disposizioni di cui al Dm</t>
  </si>
  <si>
    <t>4/12/1961.</t>
  </si>
  <si>
    <t>Tabella delle caratteristiche</t>
  </si>
  <si>
    <t>a) Superficie dell'appartamento: superficie utile complessiva superiore a mq. 160, esclusi</t>
  </si>
  <si>
    <t>dal computo terrazze e balconi, cantine, soffitte, scale e posto macchine.</t>
  </si>
  <si>
    <t>b) Terrazze a livello coperte e scoperte e balconi: quando la loro superficie utile</t>
  </si>
  <si>
    <t>complessiva supera mq. 65 a servizio di una singola unità immobiliare urbana.</t>
  </si>
  <si>
    <t>c) Ascensori: quando vi sia più di un ascensore per ogni scala, ogni ascensore in più conta</t>
  </si>
  <si>
    <t>per una caratteristica se la scala serve meno di sette piani sopraelevati.</t>
  </si>
  <si>
    <t>d) Scala di servizio: quando non sia prescritta da leggi, regolamenti o imposta da</t>
  </si>
  <si>
    <t>necessità di prevenzione di infortuni od incendi.</t>
  </si>
  <si>
    <t>e) Montacarichi o ascensore di servizio: quando sono a servizio di meno di quattro piani.</t>
  </si>
  <si>
    <t>f) Scala principale: a) con pareti rivestite di materiali pregiati per un'altezza superiore a cm</t>
  </si>
  <si>
    <t>170 di media; b) con pareti rivestite di materiali lavorati in modo pregiato.</t>
  </si>
  <si>
    <t>g) Altezza libera netta del piano: superiore a m. 3,30 salvo che regolamenti edilizi</t>
  </si>
  <si>
    <t>prevedano altezze minime superiori.</t>
  </si>
  <si>
    <t>h) Porte di ingresso agli appartamenti da scala interna: a) in legno pregiato o massello e</t>
  </si>
  <si>
    <t>lastronato; b) di legno intagliato, scolpito o intarsiato; c) con decorazioni pregiate</t>
  </si>
  <si>
    <t>sovrapposte od impresse.</t>
  </si>
  <si>
    <t>i) Infissi interni: come alle lettere a), b), c) della caratteristica h) anche se tamburati</t>
  </si>
  <si>
    <t>qualora la loro superficie complessiva superi il 50 per cento della superficie totale.</t>
  </si>
  <si>
    <t>l) Pavimenti: eseguiti per una superficie complessiva superiore al 50% della superficie utile</t>
  </si>
  <si>
    <t>totale dell'appartamento: a) in materiale pregiato; b) con materiali lavorati in modo</t>
  </si>
  <si>
    <t>pregiato.</t>
  </si>
  <si>
    <t>m) Pareti: quando per oltre il 30% della loro superficie complessiva siano: a) eseguite con</t>
  </si>
  <si>
    <t>materiali e lavori pregiati; b) rivestite di stoffe od altri materiali pregiati.</t>
  </si>
  <si>
    <t>n) Soffitti: se a cassettoni decorati oppure con stucchi tirati sul posto o dipinti a mano,</t>
  </si>
  <si>
    <t>escluse le piccole sagome di distacco fra pareti e soffitti.</t>
  </si>
  <si>
    <t>o) Piscina: coperta o scoperta, in muratura, quando sia a servizio di un edificio o di un</t>
  </si>
  <si>
    <t>complesso di edifici comprendenti meno di 15 unità immobiliari.</t>
  </si>
  <si>
    <t>p) Campo da tennis: quando sia a servizio di un edificio o di un complesso di edifici</t>
  </si>
  <si>
    <t>comprendenti meno di 15 unità immobiliari.</t>
  </si>
  <si>
    <t xml:space="preserve">Percentuale del costo  di costruzione stabilito mediante computo
metrico estimativo degli interventi effettuati redatto da tecnico
abilitato con riferimento ai prezzi unitari del Prezziario Regionale delle Opere Pubbliche della Toscana
</t>
  </si>
  <si>
    <t>1/4 degli oneri di urb.  + 1/2 del costo di costr. prima del rilascio pari a (importo intere sanzioni/oblazioni e 1 rata contributo)</t>
  </si>
  <si>
    <t>1/4 della somma entro 6 mesi dal primo versamento per 2 rata</t>
  </si>
  <si>
    <t>1/4 della somma entro 6 mesi dal primo versamento per 3 rata</t>
  </si>
  <si>
    <t>1/4 della somma entro 6 mesi dal primo versamento per 4 rata</t>
  </si>
  <si>
    <t>1/2 del costo di costruzione alla fine dei lavori o entro 3 anni dal rilascio</t>
  </si>
  <si>
    <r>
      <rPr>
        <b/>
        <sz val="8"/>
        <color indexed="10"/>
        <rFont val="Arial"/>
        <family val="2"/>
      </rPr>
      <t xml:space="preserve">DIRITTI DI SEGRETERIA </t>
    </r>
    <r>
      <rPr>
        <sz val="8"/>
        <color indexed="10"/>
        <rFont val="Arial"/>
        <family val="2"/>
      </rPr>
      <t>(Versamento da eseguirsi a parte)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</si>
</sst>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mmm\-yy"/>
    <numFmt numFmtId="171" formatCode="d/mm/yy"/>
    <numFmt numFmtId="172" formatCode="d/m/yy"/>
    <numFmt numFmtId="173" formatCode="&quot;€  &quot;#,##0.00"/>
  </numFmts>
  <fonts count="78">
    <font>
      <sz val="10"/>
      <color indexed="48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Tahoma"/>
      <family val="0"/>
    </font>
    <font>
      <b/>
      <sz val="8"/>
      <color indexed="10"/>
      <name val="Arial"/>
      <family val="0"/>
    </font>
    <font>
      <b/>
      <sz val="10"/>
      <color indexed="8"/>
      <name val="Century Gothic"/>
      <family val="0"/>
    </font>
    <font>
      <b/>
      <sz val="9"/>
      <color indexed="8"/>
      <name val="Century Gothic"/>
      <family val="0"/>
    </font>
    <font>
      <sz val="10"/>
      <color indexed="48"/>
      <name val="Century Gothic"/>
      <family val="0"/>
    </font>
    <font>
      <b/>
      <sz val="8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sz val="6"/>
      <color indexed="8"/>
      <name val="Arial"/>
      <family val="0"/>
    </font>
    <font>
      <b/>
      <sz val="9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9"/>
      <name val="Arial"/>
      <family val="0"/>
    </font>
    <font>
      <u val="single"/>
      <sz val="10"/>
      <color indexed="8"/>
      <name val="Arial"/>
      <family val="0"/>
    </font>
    <font>
      <sz val="10"/>
      <color indexed="63"/>
      <name val="Arial"/>
      <family val="0"/>
    </font>
    <font>
      <sz val="7.5"/>
      <color indexed="63"/>
      <name val="Verdana"/>
      <family val="0"/>
    </font>
    <font>
      <b/>
      <sz val="10"/>
      <color indexed="8"/>
      <name val="Euro Sign"/>
      <family val="0"/>
    </font>
    <font>
      <b/>
      <sz val="12"/>
      <color indexed="10"/>
      <name val="Georgia"/>
      <family val="0"/>
    </font>
    <font>
      <sz val="12"/>
      <color indexed="8"/>
      <name val="Georgia"/>
      <family val="0"/>
    </font>
    <font>
      <b/>
      <sz val="12"/>
      <color indexed="8"/>
      <name val="Georgia"/>
      <family val="0"/>
    </font>
    <font>
      <b/>
      <sz val="12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0"/>
      <color indexed="8"/>
      <name val="Georgi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9"/>
      <color indexed="42"/>
      <name val="Tahoma"/>
      <family val="0"/>
    </font>
    <font>
      <sz val="7"/>
      <color indexed="8"/>
      <name val="Tahoma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2" applyNumberFormat="0" applyFill="0" applyAlignment="0" applyProtection="0"/>
    <xf numFmtId="0" fontId="64" fillId="21" borderId="3" applyNumberFormat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6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7" fillId="29" borderId="0" applyNumberFormat="0" applyBorder="0" applyAlignment="0" applyProtection="0"/>
    <xf numFmtId="0" fontId="0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68" fillId="20" borderId="5" applyNumberFormat="0" applyAlignment="0" applyProtection="0"/>
    <xf numFmtId="9" fontId="1" fillId="0" borderId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</cellStyleXfs>
  <cellXfs count="41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47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47" applyFont="1" applyProtection="1">
      <alignment/>
      <protection locked="0"/>
    </xf>
    <xf numFmtId="4" fontId="2" fillId="0" borderId="0" xfId="47" applyNumberFormat="1" applyProtection="1">
      <alignment/>
      <protection hidden="1"/>
    </xf>
    <xf numFmtId="0" fontId="4" fillId="0" borderId="10" xfId="47" applyFont="1" applyBorder="1" applyProtection="1">
      <alignment/>
      <protection hidden="1"/>
    </xf>
    <xf numFmtId="0" fontId="4" fillId="0" borderId="11" xfId="47" applyFont="1" applyBorder="1" applyProtection="1">
      <alignment/>
      <protection hidden="1"/>
    </xf>
    <xf numFmtId="0" fontId="4" fillId="0" borderId="12" xfId="47" applyFont="1" applyBorder="1" applyProtection="1">
      <alignment/>
      <protection hidden="1"/>
    </xf>
    <xf numFmtId="0" fontId="4" fillId="0" borderId="13" xfId="47" applyFont="1" applyBorder="1" applyProtection="1">
      <alignment/>
      <protection hidden="1"/>
    </xf>
    <xf numFmtId="0" fontId="4" fillId="0" borderId="0" xfId="47" applyFont="1" applyProtection="1">
      <alignment/>
      <protection hidden="1"/>
    </xf>
    <xf numFmtId="0" fontId="4" fillId="33" borderId="14" xfId="47" applyFont="1" applyFill="1" applyBorder="1" applyAlignment="1" applyProtection="1">
      <alignment vertical="center"/>
      <protection hidden="1" locked="0"/>
    </xf>
    <xf numFmtId="0" fontId="2" fillId="33" borderId="0" xfId="47" applyFill="1" applyAlignment="1" applyProtection="1">
      <alignment vertical="center"/>
      <protection hidden="1" locked="0"/>
    </xf>
    <xf numFmtId="0" fontId="2" fillId="33" borderId="15" xfId="47" applyFill="1" applyBorder="1" applyAlignment="1" applyProtection="1">
      <alignment vertical="center"/>
      <protection hidden="1" locked="0"/>
    </xf>
    <xf numFmtId="0" fontId="5" fillId="0" borderId="0" xfId="47" applyFont="1" applyProtection="1">
      <alignment/>
      <protection hidden="1"/>
    </xf>
    <xf numFmtId="0" fontId="6" fillId="0" borderId="16" xfId="47" applyFont="1" applyBorder="1" applyAlignment="1" applyProtection="1">
      <alignment horizontal="center" vertical="center"/>
      <protection hidden="1"/>
    </xf>
    <xf numFmtId="0" fontId="6" fillId="0" borderId="17" xfId="47" applyFont="1" applyBorder="1" applyAlignment="1" applyProtection="1">
      <alignment horizontal="center" vertical="center"/>
      <protection hidden="1"/>
    </xf>
    <xf numFmtId="0" fontId="6" fillId="0" borderId="18" xfId="47" applyFont="1" applyBorder="1" applyAlignment="1" applyProtection="1">
      <alignment horizontal="center" vertical="center"/>
      <protection hidden="1"/>
    </xf>
    <xf numFmtId="0" fontId="5" fillId="0" borderId="17" xfId="47" applyFont="1" applyBorder="1" applyAlignment="1" applyProtection="1">
      <alignment horizontal="center"/>
      <protection hidden="1"/>
    </xf>
    <xf numFmtId="4" fontId="5" fillId="0" borderId="19" xfId="47" applyNumberFormat="1" applyFont="1" applyBorder="1" applyAlignment="1" applyProtection="1">
      <alignment horizontal="center"/>
      <protection hidden="1"/>
    </xf>
    <xf numFmtId="0" fontId="7" fillId="34" borderId="20" xfId="0" applyFont="1" applyFill="1" applyBorder="1" applyAlignment="1" applyProtection="1">
      <alignment/>
      <protection hidden="1" locked="0"/>
    </xf>
    <xf numFmtId="0" fontId="7" fillId="34" borderId="20" xfId="0" applyFont="1" applyFill="1" applyBorder="1" applyAlignment="1" applyProtection="1">
      <alignment/>
      <protection locked="0"/>
    </xf>
    <xf numFmtId="0" fontId="6" fillId="33" borderId="21" xfId="47" applyFont="1" applyFill="1" applyBorder="1" applyAlignment="1" applyProtection="1">
      <alignment vertical="center" wrapText="1"/>
      <protection hidden="1" locked="0"/>
    </xf>
    <xf numFmtId="0" fontId="6" fillId="33" borderId="20" xfId="47" applyFont="1" applyFill="1" applyBorder="1" applyProtection="1">
      <alignment/>
      <protection hidden="1" locked="0"/>
    </xf>
    <xf numFmtId="2" fontId="6" fillId="0" borderId="20" xfId="47" applyNumberFormat="1" applyFont="1" applyBorder="1" applyAlignment="1" applyProtection="1">
      <alignment horizontal="right"/>
      <protection hidden="1"/>
    </xf>
    <xf numFmtId="4" fontId="6" fillId="0" borderId="22" xfId="47" applyNumberFormat="1" applyFont="1" applyBorder="1" applyAlignment="1" applyProtection="1">
      <alignment horizontal="right"/>
      <protection hidden="1"/>
    </xf>
    <xf numFmtId="0" fontId="7" fillId="34" borderId="23" xfId="0" applyFont="1" applyFill="1" applyBorder="1" applyAlignment="1" applyProtection="1">
      <alignment/>
      <protection hidden="1" locked="0"/>
    </xf>
    <xf numFmtId="0" fontId="7" fillId="34" borderId="23" xfId="0" applyFont="1" applyFill="1" applyBorder="1" applyAlignment="1" applyProtection="1">
      <alignment/>
      <protection locked="0"/>
    </xf>
    <xf numFmtId="0" fontId="6" fillId="33" borderId="24" xfId="47" applyFont="1" applyFill="1" applyBorder="1" applyAlignment="1" applyProtection="1">
      <alignment vertical="center" wrapText="1"/>
      <protection hidden="1" locked="0"/>
    </xf>
    <xf numFmtId="0" fontId="6" fillId="33" borderId="23" xfId="47" applyFont="1" applyFill="1" applyBorder="1" applyProtection="1">
      <alignment/>
      <protection hidden="1" locked="0"/>
    </xf>
    <xf numFmtId="2" fontId="6" fillId="0" borderId="23" xfId="47" applyNumberFormat="1" applyFont="1" applyBorder="1" applyAlignment="1" applyProtection="1">
      <alignment horizontal="right"/>
      <protection hidden="1"/>
    </xf>
    <xf numFmtId="4" fontId="6" fillId="0" borderId="25" xfId="47" applyNumberFormat="1" applyFont="1" applyBorder="1" applyAlignment="1" applyProtection="1">
      <alignment horizontal="right"/>
      <protection hidden="1"/>
    </xf>
    <xf numFmtId="0" fontId="6" fillId="0" borderId="0" xfId="47" applyFont="1" applyProtection="1">
      <alignment/>
      <protection hidden="1"/>
    </xf>
    <xf numFmtId="2" fontId="6" fillId="0" borderId="0" xfId="47" applyNumberFormat="1" applyFont="1" applyAlignment="1" applyProtection="1">
      <alignment horizontal="right"/>
      <protection hidden="1"/>
    </xf>
    <xf numFmtId="4" fontId="6" fillId="0" borderId="0" xfId="47" applyNumberFormat="1" applyFont="1" applyProtection="1">
      <alignment/>
      <protection hidden="1"/>
    </xf>
    <xf numFmtId="0" fontId="5" fillId="0" borderId="0" xfId="47" applyFont="1" applyAlignment="1" applyProtection="1">
      <alignment horizontal="right"/>
      <protection hidden="1"/>
    </xf>
    <xf numFmtId="2" fontId="5" fillId="35" borderId="26" xfId="47" applyNumberFormat="1" applyFont="1" applyFill="1" applyBorder="1" applyAlignment="1" applyProtection="1">
      <alignment horizontal="right"/>
      <protection hidden="1"/>
    </xf>
    <xf numFmtId="4" fontId="5" fillId="0" borderId="26" xfId="47" applyNumberFormat="1" applyFont="1" applyBorder="1" applyProtection="1">
      <alignment/>
      <protection hidden="1"/>
    </xf>
    <xf numFmtId="0" fontId="6" fillId="0" borderId="18" xfId="47" applyFont="1" applyBorder="1" applyAlignment="1" applyProtection="1">
      <alignment horizontal="center" vertical="center" wrapText="1"/>
      <protection hidden="1"/>
    </xf>
    <xf numFmtId="4" fontId="6" fillId="0" borderId="19" xfId="47" applyNumberFormat="1" applyFont="1" applyBorder="1" applyAlignment="1" applyProtection="1">
      <alignment horizontal="center" vertical="center"/>
      <protection hidden="1"/>
    </xf>
    <xf numFmtId="9" fontId="5" fillId="36" borderId="27" xfId="47" applyNumberFormat="1" applyFont="1" applyFill="1" applyBorder="1" applyProtection="1">
      <alignment/>
      <protection hidden="1" locked="0"/>
    </xf>
    <xf numFmtId="4" fontId="5" fillId="0" borderId="22" xfId="47" applyNumberFormat="1" applyFont="1" applyBorder="1" applyAlignment="1" applyProtection="1">
      <alignment horizontal="right"/>
      <protection hidden="1"/>
    </xf>
    <xf numFmtId="9" fontId="5" fillId="36" borderId="23" xfId="47" applyNumberFormat="1" applyFont="1" applyFill="1" applyBorder="1" applyProtection="1">
      <alignment/>
      <protection hidden="1" locked="0"/>
    </xf>
    <xf numFmtId="4" fontId="5" fillId="0" borderId="25" xfId="47" applyNumberFormat="1" applyFont="1" applyBorder="1" applyAlignment="1" applyProtection="1">
      <alignment horizontal="right"/>
      <protection hidden="1"/>
    </xf>
    <xf numFmtId="0" fontId="6" fillId="0" borderId="0" xfId="47" applyFont="1" applyAlignment="1" applyProtection="1">
      <alignment horizontal="center" vertical="center"/>
      <protection hidden="1"/>
    </xf>
    <xf numFmtId="4" fontId="5" fillId="0" borderId="0" xfId="47" applyNumberFormat="1" applyFont="1" applyAlignment="1" applyProtection="1">
      <alignment horizontal="right"/>
      <protection hidden="1"/>
    </xf>
    <xf numFmtId="9" fontId="5" fillId="0" borderId="0" xfId="47" applyNumberFormat="1" applyFont="1" applyAlignment="1" applyProtection="1">
      <alignment horizontal="right"/>
      <protection hidden="1"/>
    </xf>
    <xf numFmtId="9" fontId="5" fillId="0" borderId="0" xfId="47" applyNumberFormat="1" applyFont="1" applyProtection="1">
      <alignment/>
      <protection hidden="1"/>
    </xf>
    <xf numFmtId="4" fontId="5" fillId="35" borderId="26" xfId="47" applyNumberFormat="1" applyFont="1" applyFill="1" applyBorder="1" applyProtection="1">
      <alignment/>
      <protection hidden="1"/>
    </xf>
    <xf numFmtId="0" fontId="2" fillId="0" borderId="0" xfId="47" applyAlignment="1" applyProtection="1">
      <alignment horizontal="center" vertical="center"/>
      <protection hidden="1"/>
    </xf>
    <xf numFmtId="4" fontId="5" fillId="0" borderId="0" xfId="47" applyNumberFormat="1" applyFont="1" applyProtection="1">
      <alignment/>
      <protection hidden="1"/>
    </xf>
    <xf numFmtId="9" fontId="5" fillId="0" borderId="0" xfId="47" applyNumberFormat="1" applyFont="1" applyAlignment="1" applyProtection="1">
      <alignment horizontal="right" vertical="center"/>
      <protection hidden="1"/>
    </xf>
    <xf numFmtId="0" fontId="2" fillId="0" borderId="0" xfId="47" applyAlignment="1" applyProtection="1">
      <alignment horizontal="right" vertical="center"/>
      <protection hidden="1"/>
    </xf>
    <xf numFmtId="9" fontId="5" fillId="0" borderId="0" xfId="47" applyNumberFormat="1" applyFont="1" applyAlignment="1" applyProtection="1">
      <alignment vertical="center"/>
      <protection hidden="1"/>
    </xf>
    <xf numFmtId="4" fontId="5" fillId="37" borderId="26" xfId="47" applyNumberFormat="1" applyFont="1" applyFill="1" applyBorder="1" applyProtection="1">
      <alignment/>
      <protection hidden="1"/>
    </xf>
    <xf numFmtId="4" fontId="5" fillId="33" borderId="26" xfId="47" applyNumberFormat="1" applyFont="1" applyFill="1" applyBorder="1" applyAlignment="1" applyProtection="1">
      <alignment horizontal="right"/>
      <protection hidden="1" locked="0"/>
    </xf>
    <xf numFmtId="4" fontId="8" fillId="33" borderId="26" xfId="47" applyNumberFormat="1" applyFont="1" applyFill="1" applyBorder="1" applyProtection="1">
      <alignment/>
      <protection hidden="1" locked="0"/>
    </xf>
    <xf numFmtId="0" fontId="6" fillId="0" borderId="0" xfId="47" applyFont="1" applyAlignment="1" applyProtection="1">
      <alignment horizontal="center" vertical="center" wrapText="1"/>
      <protection hidden="1"/>
    </xf>
    <xf numFmtId="0" fontId="6" fillId="0" borderId="17" xfId="47" applyFont="1" applyBorder="1" applyAlignment="1" applyProtection="1">
      <alignment horizontal="center" vertical="center" wrapText="1"/>
      <protection hidden="1"/>
    </xf>
    <xf numFmtId="0" fontId="6" fillId="0" borderId="19" xfId="47" applyFont="1" applyBorder="1" applyAlignment="1" applyProtection="1">
      <alignment horizontal="center" vertical="center" wrapText="1"/>
      <protection hidden="1"/>
    </xf>
    <xf numFmtId="0" fontId="2" fillId="0" borderId="0" xfId="47" applyAlignment="1" applyProtection="1">
      <alignment horizontal="center"/>
      <protection hidden="1"/>
    </xf>
    <xf numFmtId="4" fontId="8" fillId="0" borderId="0" xfId="47" applyNumberFormat="1" applyFont="1" applyProtection="1">
      <alignment/>
      <protection hidden="1"/>
    </xf>
    <xf numFmtId="171" fontId="6" fillId="33" borderId="23" xfId="47" applyNumberFormat="1" applyFont="1" applyFill="1" applyBorder="1" applyAlignment="1" applyProtection="1">
      <alignment horizontal="center" vertical="center"/>
      <protection hidden="1" locked="0"/>
    </xf>
    <xf numFmtId="0" fontId="6" fillId="0" borderId="28" xfId="47" applyNumberFormat="1" applyFont="1" applyBorder="1" applyAlignment="1" applyProtection="1">
      <alignment horizontal="center" vertical="center"/>
      <protection hidden="1"/>
    </xf>
    <xf numFmtId="4" fontId="5" fillId="37" borderId="26" xfId="47" applyNumberFormat="1" applyFont="1" applyFill="1" applyBorder="1" applyAlignment="1" applyProtection="1">
      <alignment horizontal="right" wrapText="1"/>
      <protection hidden="1"/>
    </xf>
    <xf numFmtId="172" fontId="2" fillId="0" borderId="0" xfId="47" applyNumberFormat="1" applyProtection="1">
      <alignment/>
      <protection hidden="1"/>
    </xf>
    <xf numFmtId="4" fontId="5" fillId="38" borderId="26" xfId="47" applyNumberFormat="1" applyFont="1" applyFill="1" applyBorder="1" applyProtection="1">
      <alignment/>
      <protection hidden="1"/>
    </xf>
    <xf numFmtId="0" fontId="10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center"/>
      <protection hidden="1"/>
    </xf>
    <xf numFmtId="0" fontId="5" fillId="0" borderId="0" xfId="47" applyFont="1" applyAlignment="1" applyProtection="1">
      <alignment horizontal="left" vertical="center"/>
      <protection hidden="1"/>
    </xf>
    <xf numFmtId="0" fontId="13" fillId="37" borderId="0" xfId="0" applyFont="1" applyFill="1" applyAlignment="1" applyProtection="1">
      <alignment/>
      <protection hidden="1"/>
    </xf>
    <xf numFmtId="173" fontId="13" fillId="37" borderId="0" xfId="0" applyNumberFormat="1" applyFont="1" applyFill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0" fontId="5" fillId="37" borderId="0" xfId="47" applyFont="1" applyFill="1" applyAlignment="1" applyProtection="1">
      <alignment horizontal="left" vertical="center"/>
      <protection hidden="1"/>
    </xf>
    <xf numFmtId="0" fontId="13" fillId="37" borderId="0" xfId="0" applyFont="1" applyFill="1" applyAlignment="1" applyProtection="1">
      <alignment horizontal="left"/>
      <protection hidden="1"/>
    </xf>
    <xf numFmtId="0" fontId="12" fillId="37" borderId="0" xfId="0" applyFont="1" applyFill="1" applyAlignment="1" applyProtection="1">
      <alignment horizontal="left"/>
      <protection hidden="1"/>
    </xf>
    <xf numFmtId="173" fontId="12" fillId="37" borderId="0" xfId="0" applyNumberFormat="1" applyFont="1" applyFill="1" applyAlignment="1" applyProtection="1">
      <alignment/>
      <protection hidden="1"/>
    </xf>
    <xf numFmtId="4" fontId="5" fillId="34" borderId="26" xfId="47" applyNumberFormat="1" applyFont="1" applyFill="1" applyBorder="1" applyProtection="1">
      <alignment/>
      <protection hidden="1" locked="0"/>
    </xf>
    <xf numFmtId="0" fontId="5" fillId="0" borderId="0" xfId="47" applyFont="1" applyAlignment="1" applyProtection="1">
      <alignment horizontal="justify" wrapText="1"/>
      <protection hidden="1"/>
    </xf>
    <xf numFmtId="0" fontId="6" fillId="0" borderId="0" xfId="47" applyFont="1" applyAlignment="1" applyProtection="1">
      <alignment horizontal="right"/>
      <protection hidden="1"/>
    </xf>
    <xf numFmtId="14" fontId="6" fillId="0" borderId="0" xfId="47" applyNumberFormat="1" applyFont="1" applyAlignment="1" applyProtection="1">
      <alignment horizontal="left"/>
      <protection hidden="1"/>
    </xf>
    <xf numFmtId="0" fontId="2" fillId="0" borderId="0" xfId="47" applyFont="1" applyAlignment="1" applyProtection="1">
      <alignment horizontal="right"/>
      <protection hidden="1"/>
    </xf>
    <xf numFmtId="0" fontId="2" fillId="0" borderId="29" xfId="47" applyBorder="1" applyProtection="1">
      <alignment/>
      <protection hidden="1"/>
    </xf>
    <xf numFmtId="4" fontId="6" fillId="0" borderId="0" xfId="47" applyNumberFormat="1" applyFont="1" applyAlignment="1" applyProtection="1">
      <alignment horizontal="right"/>
      <protection hidden="1"/>
    </xf>
    <xf numFmtId="0" fontId="0" fillId="0" borderId="0" xfId="46" applyProtection="1">
      <alignment/>
      <protection hidden="1"/>
    </xf>
    <xf numFmtId="0" fontId="5" fillId="0" borderId="30" xfId="47" applyFont="1" applyBorder="1" applyProtection="1">
      <alignment/>
      <protection hidden="1"/>
    </xf>
    <xf numFmtId="4" fontId="5" fillId="0" borderId="30" xfId="47" applyNumberFormat="1" applyFont="1" applyBorder="1" applyAlignment="1" applyProtection="1">
      <alignment horizontal="right"/>
      <protection hidden="1"/>
    </xf>
    <xf numFmtId="0" fontId="4" fillId="0" borderId="31" xfId="47" applyFont="1" applyBorder="1" applyProtection="1">
      <alignment/>
      <protection hidden="1"/>
    </xf>
    <xf numFmtId="0" fontId="6" fillId="0" borderId="32" xfId="47" applyFont="1" applyBorder="1" applyProtection="1">
      <alignment/>
      <protection hidden="1"/>
    </xf>
    <xf numFmtId="0" fontId="6" fillId="0" borderId="27" xfId="47" applyFont="1" applyBorder="1" applyProtection="1">
      <alignment/>
      <protection hidden="1"/>
    </xf>
    <xf numFmtId="0" fontId="6" fillId="0" borderId="14" xfId="47" applyFont="1" applyBorder="1" applyProtection="1">
      <alignment/>
      <protection hidden="1"/>
    </xf>
    <xf numFmtId="0" fontId="6" fillId="0" borderId="33" xfId="47" applyFont="1" applyBorder="1" applyProtection="1">
      <alignment/>
      <protection hidden="1"/>
    </xf>
    <xf numFmtId="0" fontId="6" fillId="0" borderId="34" xfId="47" applyFont="1" applyBorder="1" applyProtection="1">
      <alignment/>
      <protection hidden="1"/>
    </xf>
    <xf numFmtId="0" fontId="6" fillId="0" borderId="29" xfId="47" applyFont="1" applyBorder="1" applyProtection="1">
      <alignment/>
      <protection hidden="1"/>
    </xf>
    <xf numFmtId="0" fontId="6" fillId="0" borderId="35" xfId="47" applyFont="1" applyBorder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15" fillId="0" borderId="36" xfId="0" applyFont="1" applyBorder="1" applyAlignment="1" applyProtection="1">
      <alignment vertical="center"/>
      <protection hidden="1"/>
    </xf>
    <xf numFmtId="0" fontId="7" fillId="0" borderId="16" xfId="0" applyFont="1" applyBorder="1" applyAlignment="1" applyProtection="1">
      <alignment/>
      <protection hidden="1"/>
    </xf>
    <xf numFmtId="0" fontId="7" fillId="0" borderId="37" xfId="0" applyFont="1" applyBorder="1" applyAlignment="1" applyProtection="1">
      <alignment/>
      <protection hidden="1"/>
    </xf>
    <xf numFmtId="0" fontId="7" fillId="0" borderId="38" xfId="0" applyFont="1" applyBorder="1" applyAlignment="1" applyProtection="1">
      <alignment/>
      <protection hidden="1"/>
    </xf>
    <xf numFmtId="0" fontId="7" fillId="0" borderId="39" xfId="0" applyFont="1" applyBorder="1" applyAlignment="1" applyProtection="1">
      <alignment/>
      <protection hidden="1"/>
    </xf>
    <xf numFmtId="0" fontId="2" fillId="0" borderId="39" xfId="47" applyBorder="1" applyProtection="1">
      <alignment/>
      <protection hidden="1"/>
    </xf>
    <xf numFmtId="0" fontId="15" fillId="0" borderId="40" xfId="0" applyFont="1" applyBorder="1" applyAlignment="1" applyProtection="1">
      <alignment horizontal="center" vertical="center"/>
      <protection hidden="1"/>
    </xf>
    <xf numFmtId="0" fontId="15" fillId="0" borderId="41" xfId="0" applyFont="1" applyBorder="1" applyAlignment="1" applyProtection="1">
      <alignment vertical="center"/>
      <protection hidden="1"/>
    </xf>
    <xf numFmtId="0" fontId="2" fillId="0" borderId="15" xfId="47" applyBorder="1" applyProtection="1">
      <alignment/>
      <protection hidden="1"/>
    </xf>
    <xf numFmtId="0" fontId="15" fillId="0" borderId="0" xfId="0" applyFont="1" applyAlignment="1" applyProtection="1">
      <alignment horizontal="right"/>
      <protection hidden="1"/>
    </xf>
    <xf numFmtId="14" fontId="15" fillId="0" borderId="0" xfId="0" applyNumberFormat="1" applyFont="1" applyAlignment="1" applyProtection="1">
      <alignment horizontal="left"/>
      <protection hidden="1"/>
    </xf>
    <xf numFmtId="14" fontId="15" fillId="0" borderId="0" xfId="0" applyNumberFormat="1" applyFont="1" applyAlignment="1" applyProtection="1">
      <alignment horizontal="left"/>
      <protection hidden="1" locked="0"/>
    </xf>
    <xf numFmtId="0" fontId="7" fillId="0" borderId="0" xfId="0" applyFont="1" applyAlignment="1" applyProtection="1">
      <alignment horizontal="right"/>
      <protection hidden="1"/>
    </xf>
    <xf numFmtId="0" fontId="1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 locked="0"/>
    </xf>
    <xf numFmtId="0" fontId="7" fillId="33" borderId="26" xfId="0" applyFont="1" applyFill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7" fillId="34" borderId="26" xfId="0" applyFont="1" applyFill="1" applyBorder="1" applyAlignment="1" applyProtection="1">
      <alignment/>
      <protection hidden="1"/>
    </xf>
    <xf numFmtId="0" fontId="7" fillId="39" borderId="26" xfId="0" applyFont="1" applyFill="1" applyBorder="1" applyAlignment="1" applyProtection="1">
      <alignment/>
      <protection hidden="1"/>
    </xf>
    <xf numFmtId="0" fontId="15" fillId="0" borderId="0" xfId="0" applyFont="1" applyAlignment="1" applyProtection="1">
      <alignment horizontal="left" wrapText="1"/>
      <protection hidden="1"/>
    </xf>
    <xf numFmtId="0" fontId="7" fillId="35" borderId="26" xfId="0" applyFont="1" applyFill="1" applyBorder="1" applyAlignment="1" applyProtection="1">
      <alignment/>
      <protection hidden="1"/>
    </xf>
    <xf numFmtId="0" fontId="2" fillId="0" borderId="0" xfId="47">
      <alignment/>
      <protection/>
    </xf>
    <xf numFmtId="0" fontId="2" fillId="0" borderId="0" xfId="0" applyFont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4" fillId="0" borderId="33" xfId="0" applyFont="1" applyBorder="1" applyAlignment="1" applyProtection="1">
      <alignment horizontal="center"/>
      <protection hidden="1"/>
    </xf>
    <xf numFmtId="0" fontId="18" fillId="0" borderId="0" xfId="0" applyFont="1" applyAlignment="1" applyProtection="1">
      <alignment/>
      <protection hidden="1"/>
    </xf>
    <xf numFmtId="0" fontId="17" fillId="40" borderId="26" xfId="0" applyFont="1" applyFill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hidden="1"/>
    </xf>
    <xf numFmtId="0" fontId="2" fillId="34" borderId="42" xfId="0" applyFont="1" applyFill="1" applyBorder="1" applyAlignment="1" applyProtection="1">
      <alignment/>
      <protection hidden="1"/>
    </xf>
    <xf numFmtId="0" fontId="2" fillId="34" borderId="43" xfId="0" applyFont="1" applyFill="1" applyBorder="1" applyAlignment="1" applyProtection="1">
      <alignment/>
      <protection hidden="1"/>
    </xf>
    <xf numFmtId="0" fontId="6" fillId="34" borderId="44" xfId="0" applyFont="1" applyFill="1" applyBorder="1" applyAlignment="1" applyProtection="1">
      <alignment wrapText="1"/>
      <protection hidden="1"/>
    </xf>
    <xf numFmtId="0" fontId="6" fillId="34" borderId="20" xfId="0" applyFont="1" applyFill="1" applyBorder="1" applyAlignment="1" applyProtection="1">
      <alignment/>
      <protection hidden="1"/>
    </xf>
    <xf numFmtId="0" fontId="6" fillId="34" borderId="20" xfId="0" applyFont="1" applyFill="1" applyBorder="1" applyAlignment="1" applyProtection="1">
      <alignment wrapText="1"/>
      <protection hidden="1"/>
    </xf>
    <xf numFmtId="0" fontId="2" fillId="34" borderId="0" xfId="0" applyFont="1" applyFill="1" applyAlignment="1" applyProtection="1">
      <alignment/>
      <protection hidden="1"/>
    </xf>
    <xf numFmtId="0" fontId="2" fillId="34" borderId="45" xfId="0" applyFont="1" applyFill="1" applyBorder="1" applyAlignment="1" applyProtection="1">
      <alignment/>
      <protection hidden="1"/>
    </xf>
    <xf numFmtId="49" fontId="19" fillId="34" borderId="44" xfId="0" applyNumberFormat="1" applyFont="1" applyFill="1" applyBorder="1" applyAlignment="1" applyProtection="1">
      <alignment horizontal="center"/>
      <protection hidden="1"/>
    </xf>
    <xf numFmtId="49" fontId="19" fillId="34" borderId="20" xfId="0" applyNumberFormat="1" applyFont="1" applyFill="1" applyBorder="1" applyAlignment="1" applyProtection="1">
      <alignment horizontal="center"/>
      <protection hidden="1"/>
    </xf>
    <xf numFmtId="49" fontId="19" fillId="34" borderId="20" xfId="0" applyNumberFormat="1" applyFont="1" applyFill="1" applyBorder="1" applyAlignment="1" applyProtection="1">
      <alignment/>
      <protection hidden="1"/>
    </xf>
    <xf numFmtId="0" fontId="2" fillId="34" borderId="44" xfId="0" applyFont="1" applyFill="1" applyBorder="1" applyAlignment="1" applyProtection="1">
      <alignment horizontal="center"/>
      <protection hidden="1"/>
    </xf>
    <xf numFmtId="0" fontId="2" fillId="34" borderId="20" xfId="0" applyNumberFormat="1" applyFont="1" applyFill="1" applyBorder="1" applyAlignment="1" applyProtection="1">
      <alignment horizontal="center"/>
      <protection hidden="1"/>
    </xf>
    <xf numFmtId="0" fontId="2" fillId="34" borderId="46" xfId="0" applyFont="1" applyFill="1" applyBorder="1" applyAlignment="1" applyProtection="1">
      <alignment/>
      <protection hidden="1"/>
    </xf>
    <xf numFmtId="0" fontId="2" fillId="34" borderId="0" xfId="0" applyFont="1" applyFill="1" applyAlignment="1" applyProtection="1">
      <alignment horizontal="right"/>
      <protection hidden="1"/>
    </xf>
    <xf numFmtId="0" fontId="4" fillId="34" borderId="20" xfId="0" applyNumberFormat="1" applyFont="1" applyFill="1" applyBorder="1" applyAlignment="1" applyProtection="1">
      <alignment horizontal="center"/>
      <protection hidden="1"/>
    </xf>
    <xf numFmtId="0" fontId="6" fillId="34" borderId="0" xfId="0" applyFont="1" applyFill="1" applyAlignment="1" applyProtection="1">
      <alignment/>
      <protection hidden="1"/>
    </xf>
    <xf numFmtId="0" fontId="2" fillId="34" borderId="47" xfId="0" applyFont="1" applyFill="1" applyBorder="1" applyAlignment="1" applyProtection="1">
      <alignment/>
      <protection hidden="1"/>
    </xf>
    <xf numFmtId="0" fontId="19" fillId="34" borderId="20" xfId="0" applyFont="1" applyFill="1" applyBorder="1" applyAlignment="1" applyProtection="1">
      <alignment wrapText="1"/>
      <protection hidden="1"/>
    </xf>
    <xf numFmtId="49" fontId="19" fillId="34" borderId="44" xfId="0" applyNumberFormat="1" applyFont="1" applyFill="1" applyBorder="1" applyAlignment="1" applyProtection="1">
      <alignment horizontal="center" vertical="center"/>
      <protection hidden="1"/>
    </xf>
    <xf numFmtId="49" fontId="19" fillId="34" borderId="20" xfId="0" applyNumberFormat="1" applyFont="1" applyFill="1" applyBorder="1" applyAlignment="1" applyProtection="1">
      <alignment horizontal="center" vertical="center"/>
      <protection hidden="1"/>
    </xf>
    <xf numFmtId="49" fontId="19" fillId="34" borderId="0" xfId="0" applyNumberFormat="1" applyFont="1" applyFill="1" applyAlignment="1" applyProtection="1">
      <alignment horizontal="center" vertical="center"/>
      <protection hidden="1"/>
    </xf>
    <xf numFmtId="0" fontId="2" fillId="40" borderId="20" xfId="0" applyFont="1" applyFill="1" applyBorder="1" applyAlignment="1" applyProtection="1">
      <alignment horizontal="center" vertical="center"/>
      <protection locked="0"/>
    </xf>
    <xf numFmtId="0" fontId="19" fillId="34" borderId="20" xfId="0" applyFont="1" applyFill="1" applyBorder="1" applyAlignment="1" applyProtection="1">
      <alignment horizontal="center" vertical="center" wrapText="1"/>
      <protection hidden="1"/>
    </xf>
    <xf numFmtId="0" fontId="2" fillId="40" borderId="20" xfId="0" applyFont="1" applyFill="1" applyBorder="1" applyAlignment="1" applyProtection="1">
      <alignment horizontal="center"/>
      <protection locked="0"/>
    </xf>
    <xf numFmtId="0" fontId="2" fillId="34" borderId="20" xfId="0" applyFont="1" applyFill="1" applyBorder="1" applyAlignment="1" applyProtection="1">
      <alignment/>
      <protection hidden="1"/>
    </xf>
    <xf numFmtId="0" fontId="2" fillId="34" borderId="48" xfId="0" applyFont="1" applyFill="1" applyBorder="1" applyAlignment="1" applyProtection="1">
      <alignment/>
      <protection hidden="1"/>
    </xf>
    <xf numFmtId="0" fontId="2" fillId="34" borderId="30" xfId="0" applyFont="1" applyFill="1" applyBorder="1" applyAlignment="1" applyProtection="1">
      <alignment/>
      <protection hidden="1"/>
    </xf>
    <xf numFmtId="0" fontId="2" fillId="34" borderId="47" xfId="0" applyFont="1" applyFill="1" applyBorder="1" applyAlignment="1" applyProtection="1">
      <alignment horizontal="right"/>
      <protection hidden="1"/>
    </xf>
    <xf numFmtId="0" fontId="4" fillId="34" borderId="0" xfId="0" applyFont="1" applyFill="1" applyAlignment="1" applyProtection="1">
      <alignment horizontal="center"/>
      <protection hidden="1"/>
    </xf>
    <xf numFmtId="0" fontId="6" fillId="0" borderId="14" xfId="0" applyFont="1" applyBorder="1" applyAlignment="1" applyProtection="1">
      <alignment/>
      <protection hidden="1"/>
    </xf>
    <xf numFmtId="0" fontId="21" fillId="0" borderId="20" xfId="0" applyFont="1" applyBorder="1" applyAlignment="1" applyProtection="1">
      <alignment horizontal="center"/>
      <protection hidden="1"/>
    </xf>
    <xf numFmtId="0" fontId="19" fillId="34" borderId="44" xfId="0" applyFont="1" applyFill="1" applyBorder="1" applyAlignment="1" applyProtection="1">
      <alignment/>
      <protection hidden="1"/>
    </xf>
    <xf numFmtId="0" fontId="19" fillId="34" borderId="20" xfId="0" applyFont="1" applyFill="1" applyBorder="1" applyAlignment="1" applyProtection="1">
      <alignment horizontal="center" wrapText="1"/>
      <protection hidden="1"/>
    </xf>
    <xf numFmtId="0" fontId="19" fillId="34" borderId="20" xfId="0" applyFont="1" applyFill="1" applyBorder="1" applyAlignment="1" applyProtection="1">
      <alignment horizontal="center"/>
      <protection hidden="1"/>
    </xf>
    <xf numFmtId="49" fontId="19" fillId="0" borderId="49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/>
      <protection hidden="1"/>
    </xf>
    <xf numFmtId="0" fontId="22" fillId="0" borderId="20" xfId="0" applyFont="1" applyBorder="1" applyAlignment="1" applyProtection="1">
      <alignment/>
      <protection hidden="1"/>
    </xf>
    <xf numFmtId="0" fontId="2" fillId="41" borderId="20" xfId="0" applyFont="1" applyFill="1" applyBorder="1" applyAlignment="1" applyProtection="1">
      <alignment horizontal="center"/>
      <protection locked="0"/>
    </xf>
    <xf numFmtId="0" fontId="2" fillId="42" borderId="20" xfId="0" applyNumberFormat="1" applyFont="1" applyFill="1" applyBorder="1" applyAlignment="1" applyProtection="1">
      <alignment horizontal="center"/>
      <protection locked="0"/>
    </xf>
    <xf numFmtId="0" fontId="4" fillId="0" borderId="20" xfId="0" applyNumberFormat="1" applyFont="1" applyBorder="1" applyAlignment="1" applyProtection="1">
      <alignment horizontal="center"/>
      <protection hidden="1"/>
    </xf>
    <xf numFmtId="0" fontId="2" fillId="34" borderId="0" xfId="0" applyFont="1" applyFill="1" applyAlignment="1" applyProtection="1">
      <alignment horizontal="center"/>
      <protection hidden="1"/>
    </xf>
    <xf numFmtId="0" fontId="21" fillId="34" borderId="0" xfId="0" applyFont="1" applyFill="1" applyAlignment="1" applyProtection="1">
      <alignment wrapText="1"/>
      <protection hidden="1"/>
    </xf>
    <xf numFmtId="0" fontId="21" fillId="34" borderId="45" xfId="0" applyFont="1" applyFill="1" applyBorder="1" applyAlignment="1" applyProtection="1">
      <alignment wrapText="1"/>
      <protection hidden="1"/>
    </xf>
    <xf numFmtId="0" fontId="2" fillId="34" borderId="50" xfId="0" applyNumberFormat="1" applyFont="1" applyFill="1" applyBorder="1" applyAlignment="1" applyProtection="1">
      <alignment horizontal="center"/>
      <protection hidden="1"/>
    </xf>
    <xf numFmtId="0" fontId="2" fillId="37" borderId="20" xfId="0" applyFont="1" applyFill="1" applyBorder="1" applyAlignment="1" applyProtection="1">
      <alignment horizontal="center"/>
      <protection locked="0"/>
    </xf>
    <xf numFmtId="0" fontId="4" fillId="34" borderId="51" xfId="0" applyNumberFormat="1" applyFont="1" applyFill="1" applyBorder="1" applyAlignment="1" applyProtection="1">
      <alignment horizontal="center"/>
      <protection hidden="1"/>
    </xf>
    <xf numFmtId="0" fontId="2" fillId="34" borderId="48" xfId="0" applyFont="1" applyFill="1" applyBorder="1" applyAlignment="1" applyProtection="1">
      <alignment horizontal="right"/>
      <protection hidden="1"/>
    </xf>
    <xf numFmtId="0" fontId="2" fillId="34" borderId="30" xfId="0" applyFont="1" applyFill="1" applyBorder="1" applyAlignment="1" applyProtection="1">
      <alignment horizontal="center"/>
      <protection hidden="1"/>
    </xf>
    <xf numFmtId="0" fontId="21" fillId="34" borderId="52" xfId="0" applyFont="1" applyFill="1" applyBorder="1" applyAlignment="1" applyProtection="1">
      <alignment wrapText="1"/>
      <protection hidden="1"/>
    </xf>
    <xf numFmtId="0" fontId="4" fillId="43" borderId="0" xfId="0" applyNumberFormat="1" applyFont="1" applyFill="1" applyAlignment="1" applyProtection="1">
      <alignment/>
      <protection hidden="1"/>
    </xf>
    <xf numFmtId="0" fontId="2" fillId="38" borderId="0" xfId="0" applyFont="1" applyFill="1" applyAlignment="1" applyProtection="1">
      <alignment horizontal="right"/>
      <protection hidden="1"/>
    </xf>
    <xf numFmtId="0" fontId="2" fillId="38" borderId="0" xfId="0" applyFont="1" applyFill="1" applyAlignment="1" applyProtection="1">
      <alignment horizontal="center"/>
      <protection hidden="1"/>
    </xf>
    <xf numFmtId="0" fontId="2" fillId="38" borderId="0" xfId="0" applyFont="1" applyFill="1" applyAlignment="1" applyProtection="1">
      <alignment/>
      <protection hidden="1"/>
    </xf>
    <xf numFmtId="0" fontId="21" fillId="34" borderId="44" xfId="0" applyFont="1" applyFill="1" applyBorder="1" applyAlignment="1" applyProtection="1">
      <alignment wrapText="1"/>
      <protection hidden="1"/>
    </xf>
    <xf numFmtId="0" fontId="21" fillId="34" borderId="53" xfId="0" applyFont="1" applyFill="1" applyBorder="1" applyAlignment="1" applyProtection="1">
      <alignment wrapText="1"/>
      <protection hidden="1"/>
    </xf>
    <xf numFmtId="49" fontId="19" fillId="34" borderId="53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NumberFormat="1" applyFont="1" applyAlignment="1" applyProtection="1">
      <alignment horizontal="center"/>
      <protection hidden="1"/>
    </xf>
    <xf numFmtId="0" fontId="2" fillId="34" borderId="54" xfId="0" applyNumberFormat="1" applyFont="1" applyFill="1" applyBorder="1" applyAlignment="1" applyProtection="1">
      <alignment horizontal="center"/>
      <protection hidden="1"/>
    </xf>
    <xf numFmtId="0" fontId="2" fillId="34" borderId="55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Alignment="1" applyProtection="1">
      <alignment/>
      <protection hidden="1"/>
    </xf>
    <xf numFmtId="0" fontId="23" fillId="0" borderId="0" xfId="0" applyNumberFormat="1" applyFont="1" applyAlignment="1" applyProtection="1">
      <alignment horizontal="center"/>
      <protection hidden="1"/>
    </xf>
    <xf numFmtId="0" fontId="4" fillId="34" borderId="56" xfId="0" applyNumberFormat="1" applyFont="1" applyFill="1" applyBorder="1" applyAlignment="1" applyProtection="1">
      <alignment horizontal="center"/>
      <protection hidden="1"/>
    </xf>
    <xf numFmtId="0" fontId="4" fillId="34" borderId="57" xfId="0" applyNumberFormat="1" applyFont="1" applyFill="1" applyBorder="1" applyAlignment="1" applyProtection="1">
      <alignment/>
      <protection hidden="1"/>
    </xf>
    <xf numFmtId="0" fontId="2" fillId="0" borderId="33" xfId="0" applyFont="1" applyBorder="1" applyAlignment="1" applyProtection="1">
      <alignment/>
      <protection hidden="1"/>
    </xf>
    <xf numFmtId="0" fontId="2" fillId="0" borderId="58" xfId="0" applyFont="1" applyBorder="1" applyAlignment="1" applyProtection="1">
      <alignment horizontal="center"/>
      <protection hidden="1"/>
    </xf>
    <xf numFmtId="4" fontId="4" fillId="0" borderId="20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3" fontId="4" fillId="0" borderId="20" xfId="0" applyNumberFormat="1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40" borderId="26" xfId="0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/>
      <protection hidden="1"/>
    </xf>
    <xf numFmtId="9" fontId="23" fillId="0" borderId="50" xfId="0" applyNumberFormat="1" applyFont="1" applyBorder="1" applyAlignment="1" applyProtection="1">
      <alignment horizontal="center"/>
      <protection hidden="1"/>
    </xf>
    <xf numFmtId="9" fontId="4" fillId="0" borderId="51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26" fillId="0" borderId="14" xfId="0" applyFont="1" applyBorder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hidden="1"/>
    </xf>
    <xf numFmtId="4" fontId="4" fillId="39" borderId="20" xfId="0" applyNumberFormat="1" applyFont="1" applyFill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23" fillId="44" borderId="29" xfId="0" applyNumberFormat="1" applyFont="1" applyFill="1" applyBorder="1" applyAlignment="1" applyProtection="1">
      <alignment/>
      <protection hidden="1"/>
    </xf>
    <xf numFmtId="0" fontId="2" fillId="0" borderId="29" xfId="0" applyFont="1" applyBorder="1" applyAlignment="1" applyProtection="1">
      <alignment/>
      <protection hidden="1"/>
    </xf>
    <xf numFmtId="0" fontId="2" fillId="0" borderId="35" xfId="0" applyFont="1" applyBorder="1" applyAlignment="1" applyProtection="1">
      <alignment/>
      <protection hidden="1"/>
    </xf>
    <xf numFmtId="0" fontId="2" fillId="44" borderId="0" xfId="0" applyFont="1" applyFill="1" applyAlignment="1" applyProtection="1">
      <alignment/>
      <protection hidden="1"/>
    </xf>
    <xf numFmtId="9" fontId="2" fillId="44" borderId="0" xfId="0" applyNumberFormat="1" applyFont="1" applyFill="1" applyAlignment="1" applyProtection="1">
      <alignment/>
      <protection hidden="1"/>
    </xf>
    <xf numFmtId="0" fontId="16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right"/>
      <protection hidden="1"/>
    </xf>
    <xf numFmtId="3" fontId="2" fillId="0" borderId="0" xfId="0" applyNumberFormat="1" applyFont="1" applyAlignment="1" applyProtection="1">
      <alignment horizontal="right"/>
      <protection hidden="1"/>
    </xf>
    <xf numFmtId="3" fontId="2" fillId="0" borderId="0" xfId="0" applyNumberFormat="1" applyFont="1" applyAlignment="1" applyProtection="1">
      <alignment/>
      <protection hidden="1"/>
    </xf>
    <xf numFmtId="0" fontId="0" fillId="40" borderId="59" xfId="0" applyFill="1" applyBorder="1" applyAlignment="1" applyProtection="1">
      <alignment/>
      <protection hidden="1"/>
    </xf>
    <xf numFmtId="0" fontId="0" fillId="40" borderId="60" xfId="0" applyFill="1" applyBorder="1" applyAlignment="1" applyProtection="1">
      <alignment/>
      <protection hidden="1"/>
    </xf>
    <xf numFmtId="0" fontId="0" fillId="42" borderId="26" xfId="0" applyFill="1" applyBorder="1" applyAlignment="1" applyProtection="1">
      <alignment/>
      <protection hidden="1"/>
    </xf>
    <xf numFmtId="0" fontId="0" fillId="41" borderId="26" xfId="0" applyFill="1" applyBorder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43" borderId="26" xfId="0" applyFill="1" applyBorder="1" applyAlignment="1" applyProtection="1">
      <alignment/>
      <protection hidden="1"/>
    </xf>
    <xf numFmtId="0" fontId="0" fillId="39" borderId="26" xfId="0" applyFill="1" applyBorder="1" applyAlignment="1" applyProtection="1">
      <alignment/>
      <protection hidden="1"/>
    </xf>
    <xf numFmtId="3" fontId="5" fillId="0" borderId="0" xfId="47" applyNumberFormat="1" applyFont="1" applyAlignment="1" applyProtection="1">
      <alignment horizontal="left"/>
      <protection locked="0"/>
    </xf>
    <xf numFmtId="3" fontId="4" fillId="0" borderId="0" xfId="47" applyNumberFormat="1" applyFont="1" applyAlignment="1" applyProtection="1">
      <alignment horizontal="center" vertical="center"/>
      <protection locked="0"/>
    </xf>
    <xf numFmtId="3" fontId="5" fillId="0" borderId="0" xfId="47" applyNumberFormat="1" applyFont="1" applyAlignment="1" applyProtection="1">
      <alignment horizontal="center" vertical="center"/>
      <protection locked="0"/>
    </xf>
    <xf numFmtId="0" fontId="5" fillId="0" borderId="0" xfId="47" applyFont="1" applyAlignment="1" applyProtection="1">
      <alignment horizontal="center" vertical="center"/>
      <protection locked="0"/>
    </xf>
    <xf numFmtId="0" fontId="5" fillId="0" borderId="0" xfId="47" applyFont="1" applyAlignment="1" applyProtection="1">
      <alignment horizontal="justify" vertical="center" wrapText="1"/>
      <protection locked="0"/>
    </xf>
    <xf numFmtId="0" fontId="4" fillId="0" borderId="0" xfId="47" applyFont="1" applyAlignment="1" applyProtection="1">
      <alignment horizontal="justify" vertical="center" wrapText="1"/>
      <protection locked="0"/>
    </xf>
    <xf numFmtId="4" fontId="31" fillId="0" borderId="0" xfId="47" applyNumberFormat="1" applyFont="1" applyAlignment="1" applyProtection="1">
      <alignment horizontal="justify" vertical="center" wrapText="1"/>
      <protection locked="0"/>
    </xf>
    <xf numFmtId="4" fontId="4" fillId="0" borderId="0" xfId="47" applyNumberFormat="1" applyFont="1" applyAlignment="1" applyProtection="1">
      <alignment horizontal="justify" vertical="center" wrapText="1"/>
      <protection locked="0"/>
    </xf>
    <xf numFmtId="0" fontId="5" fillId="0" borderId="61" xfId="47" applyFont="1" applyBorder="1" applyAlignment="1" applyProtection="1">
      <alignment horizontal="center" vertical="center" wrapText="1"/>
      <protection locked="0"/>
    </xf>
    <xf numFmtId="0" fontId="5" fillId="0" borderId="62" xfId="47" applyFont="1" applyBorder="1" applyAlignment="1" applyProtection="1">
      <alignment horizontal="right" vertical="center" wrapText="1"/>
      <protection locked="0"/>
    </xf>
    <xf numFmtId="4" fontId="5" fillId="0" borderId="63" xfId="47" applyNumberFormat="1" applyFont="1" applyBorder="1" applyAlignment="1" applyProtection="1">
      <alignment horizontal="right" vertical="center" wrapText="1"/>
      <protection locked="0"/>
    </xf>
    <xf numFmtId="0" fontId="2" fillId="0" borderId="0" xfId="47" applyProtection="1">
      <alignment/>
      <protection locked="0"/>
    </xf>
    <xf numFmtId="0" fontId="2" fillId="0" borderId="0" xfId="47" applyAlignment="1" applyProtection="1">
      <alignment horizontal="left"/>
      <protection locked="0"/>
    </xf>
    <xf numFmtId="4" fontId="2" fillId="0" borderId="0" xfId="47" applyNumberFormat="1" applyProtection="1">
      <alignment/>
      <protection locked="0"/>
    </xf>
    <xf numFmtId="0" fontId="4" fillId="33" borderId="59" xfId="47" applyFont="1" applyFill="1" applyBorder="1" applyAlignment="1" applyProtection="1">
      <alignment horizontal="center" vertical="center"/>
      <protection locked="0"/>
    </xf>
    <xf numFmtId="3" fontId="5" fillId="0" borderId="62" xfId="47" applyNumberFormat="1" applyFont="1" applyBorder="1" applyAlignment="1" applyProtection="1">
      <alignment horizontal="right"/>
      <protection locked="0"/>
    </xf>
    <xf numFmtId="4" fontId="5" fillId="0" borderId="63" xfId="47" applyNumberFormat="1" applyFont="1" applyBorder="1" applyAlignment="1" applyProtection="1">
      <alignment horizontal="right"/>
      <protection locked="0"/>
    </xf>
    <xf numFmtId="0" fontId="4" fillId="0" borderId="61" xfId="47" applyFont="1" applyBorder="1" applyAlignment="1" applyProtection="1">
      <alignment horizontal="center" vertical="center"/>
      <protection locked="0"/>
    </xf>
    <xf numFmtId="0" fontId="6" fillId="0" borderId="64" xfId="47" applyFont="1" applyBorder="1" applyAlignment="1" applyProtection="1">
      <alignment horizontal="center" vertical="center" wrapText="1"/>
      <protection locked="0"/>
    </xf>
    <xf numFmtId="4" fontId="5" fillId="0" borderId="0" xfId="47" applyNumberFormat="1" applyFont="1" applyAlignment="1" applyProtection="1">
      <alignment horizontal="right"/>
      <protection locked="0"/>
    </xf>
    <xf numFmtId="0" fontId="4" fillId="33" borderId="26" xfId="47" applyFont="1" applyFill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5" fillId="33" borderId="65" xfId="47" applyFont="1" applyFill="1" applyBorder="1" applyAlignment="1" applyProtection="1">
      <alignment horizontal="center" vertical="center"/>
      <protection locked="0"/>
    </xf>
    <xf numFmtId="4" fontId="5" fillId="33" borderId="17" xfId="47" applyNumberFormat="1" applyFont="1" applyFill="1" applyBorder="1" applyProtection="1">
      <alignment/>
      <protection locked="0"/>
    </xf>
    <xf numFmtId="3" fontId="5" fillId="0" borderId="17" xfId="47" applyNumberFormat="1" applyFont="1" applyBorder="1" applyProtection="1">
      <alignment/>
      <protection locked="0"/>
    </xf>
    <xf numFmtId="4" fontId="5" fillId="0" borderId="19" xfId="47" applyNumberFormat="1" applyFont="1" applyBorder="1" applyAlignment="1" applyProtection="1">
      <alignment horizontal="right"/>
      <protection locked="0"/>
    </xf>
    <xf numFmtId="0" fontId="5" fillId="33" borderId="66" xfId="47" applyFont="1" applyFill="1" applyBorder="1" applyAlignment="1" applyProtection="1">
      <alignment horizontal="center" vertical="center"/>
      <protection locked="0"/>
    </xf>
    <xf numFmtId="0" fontId="6" fillId="0" borderId="20" xfId="47" applyFont="1" applyBorder="1" applyAlignment="1" applyProtection="1">
      <alignment vertical="center" wrapText="1"/>
      <protection locked="0"/>
    </xf>
    <xf numFmtId="0" fontId="5" fillId="33" borderId="20" xfId="47" applyFont="1" applyFill="1" applyBorder="1" applyAlignment="1" applyProtection="1">
      <alignment horizontal="center" wrapText="1"/>
      <protection locked="0"/>
    </xf>
    <xf numFmtId="3" fontId="5" fillId="0" borderId="20" xfId="47" applyNumberFormat="1" applyFont="1" applyBorder="1" applyProtection="1">
      <alignment/>
      <protection locked="0"/>
    </xf>
    <xf numFmtId="4" fontId="5" fillId="0" borderId="22" xfId="47" applyNumberFormat="1" applyFont="1" applyBorder="1" applyAlignment="1" applyProtection="1">
      <alignment horizontal="right"/>
      <protection locked="0"/>
    </xf>
    <xf numFmtId="0" fontId="6" fillId="0" borderId="67" xfId="47" applyFont="1" applyBorder="1" applyAlignment="1" applyProtection="1">
      <alignment vertical="center" wrapText="1"/>
      <protection locked="0"/>
    </xf>
    <xf numFmtId="0" fontId="5" fillId="33" borderId="67" xfId="47" applyFont="1" applyFill="1" applyBorder="1" applyAlignment="1" applyProtection="1">
      <alignment horizontal="center" wrapText="1"/>
      <protection locked="0"/>
    </xf>
    <xf numFmtId="3" fontId="5" fillId="0" borderId="23" xfId="47" applyNumberFormat="1" applyFont="1" applyBorder="1" applyProtection="1">
      <alignment/>
      <protection locked="0"/>
    </xf>
    <xf numFmtId="4" fontId="5" fillId="0" borderId="25" xfId="47" applyNumberFormat="1" applyFont="1" applyBorder="1" applyAlignment="1" applyProtection="1">
      <alignment horizontal="right"/>
      <protection locked="0"/>
    </xf>
    <xf numFmtId="0" fontId="5" fillId="0" borderId="0" xfId="47" applyFont="1" applyAlignment="1" applyProtection="1">
      <alignment horizontal="right"/>
      <protection locked="0"/>
    </xf>
    <xf numFmtId="4" fontId="5" fillId="34" borderId="26" xfId="47" applyNumberFormat="1" applyFont="1" applyFill="1" applyBorder="1" applyProtection="1">
      <alignment/>
      <protection locked="0"/>
    </xf>
    <xf numFmtId="0" fontId="32" fillId="0" borderId="0" xfId="0" applyFont="1" applyAlignment="1">
      <alignment horizontal="justify"/>
    </xf>
    <xf numFmtId="0" fontId="33" fillId="0" borderId="0" xfId="0" applyFont="1" applyAlignment="1">
      <alignment horizontal="justify"/>
    </xf>
    <xf numFmtId="0" fontId="34" fillId="0" borderId="0" xfId="0" applyFont="1" applyAlignment="1">
      <alignment horizontal="justify"/>
    </xf>
    <xf numFmtId="0" fontId="35" fillId="0" borderId="0" xfId="0" applyFont="1" applyAlignment="1">
      <alignment horizontal="justify"/>
    </xf>
    <xf numFmtId="0" fontId="37" fillId="0" borderId="0" xfId="0" applyFont="1" applyAlignment="1">
      <alignment horizontal="justify"/>
    </xf>
    <xf numFmtId="0" fontId="38" fillId="0" borderId="0" xfId="0" applyFont="1" applyAlignment="1">
      <alignment horizontal="justify"/>
    </xf>
    <xf numFmtId="0" fontId="2" fillId="0" borderId="0" xfId="48">
      <alignment/>
      <protection/>
    </xf>
    <xf numFmtId="0" fontId="4" fillId="0" borderId="0" xfId="48" applyFont="1" applyAlignment="1">
      <alignment horizontal="center"/>
      <protection/>
    </xf>
    <xf numFmtId="0" fontId="7" fillId="0" borderId="0" xfId="48" applyFont="1">
      <alignment/>
      <protection/>
    </xf>
    <xf numFmtId="0" fontId="16" fillId="0" borderId="34" xfId="48" applyFont="1" applyBorder="1">
      <alignment/>
      <protection/>
    </xf>
    <xf numFmtId="0" fontId="7" fillId="0" borderId="29" xfId="48" applyFont="1" applyBorder="1">
      <alignment/>
      <protection/>
    </xf>
    <xf numFmtId="0" fontId="7" fillId="0" borderId="35" xfId="48" applyFont="1" applyBorder="1">
      <alignment/>
      <protection/>
    </xf>
    <xf numFmtId="0" fontId="16" fillId="0" borderId="0" xfId="48" applyFont="1">
      <alignment/>
      <protection/>
    </xf>
    <xf numFmtId="4" fontId="16" fillId="0" borderId="0" xfId="48" applyNumberFormat="1" applyFont="1" applyAlignment="1">
      <alignment horizontal="right" vertical="center"/>
      <protection/>
    </xf>
    <xf numFmtId="9" fontId="16" fillId="33" borderId="20" xfId="48" applyNumberFormat="1" applyFont="1" applyFill="1" applyBorder="1" applyAlignment="1">
      <alignment horizontal="right" vertical="center"/>
      <protection/>
    </xf>
    <xf numFmtId="9" fontId="16" fillId="33" borderId="50" xfId="48" applyNumberFormat="1" applyFont="1" applyFill="1" applyBorder="1" applyAlignment="1">
      <alignment horizontal="right" vertical="center"/>
      <protection/>
    </xf>
    <xf numFmtId="0" fontId="7" fillId="33" borderId="58" xfId="48" applyFont="1" applyFill="1" applyBorder="1">
      <alignment/>
      <protection/>
    </xf>
    <xf numFmtId="9" fontId="7" fillId="33" borderId="68" xfId="48" applyNumberFormat="1" applyFont="1" applyFill="1" applyBorder="1" applyAlignment="1">
      <alignment horizontal="left"/>
      <protection/>
    </xf>
    <xf numFmtId="9" fontId="16" fillId="33" borderId="21" xfId="48" applyNumberFormat="1" applyFont="1" applyFill="1" applyBorder="1" applyAlignment="1">
      <alignment horizontal="right" vertical="center"/>
      <protection/>
    </xf>
    <xf numFmtId="0" fontId="39" fillId="0" borderId="0" xfId="48" applyFont="1" applyAlignment="1">
      <alignment vertical="center"/>
      <protection/>
    </xf>
    <xf numFmtId="9" fontId="7" fillId="0" borderId="0" xfId="48" applyNumberFormat="1" applyFont="1" applyAlignment="1">
      <alignment horizontal="left"/>
      <protection/>
    </xf>
    <xf numFmtId="9" fontId="16" fillId="0" borderId="0" xfId="48" applyNumberFormat="1" applyFont="1" applyAlignment="1">
      <alignment horizontal="right" vertical="center"/>
      <protection/>
    </xf>
    <xf numFmtId="0" fontId="39" fillId="0" borderId="14" xfId="48" applyFont="1" applyBorder="1" applyAlignment="1">
      <alignment horizontal="left" vertical="center"/>
      <protection/>
    </xf>
    <xf numFmtId="0" fontId="39" fillId="0" borderId="0" xfId="48" applyFont="1" applyAlignment="1">
      <alignment horizontal="left" vertical="center"/>
      <protection/>
    </xf>
    <xf numFmtId="0" fontId="39" fillId="0" borderId="0" xfId="48" applyFont="1">
      <alignment/>
      <protection/>
    </xf>
    <xf numFmtId="2" fontId="39" fillId="0" borderId="0" xfId="48" applyNumberFormat="1" applyFont="1" applyAlignment="1">
      <alignment horizontal="right"/>
      <protection/>
    </xf>
    <xf numFmtId="0" fontId="39" fillId="0" borderId="0" xfId="48" applyFont="1" applyAlignment="1">
      <alignment horizontal="right"/>
      <protection/>
    </xf>
    <xf numFmtId="0" fontId="39" fillId="0" borderId="33" xfId="48" applyFont="1" applyBorder="1">
      <alignment/>
      <protection/>
    </xf>
    <xf numFmtId="0" fontId="39" fillId="0" borderId="34" xfId="48" applyFont="1" applyBorder="1" applyAlignment="1">
      <alignment horizontal="left" vertical="center"/>
      <protection/>
    </xf>
    <xf numFmtId="0" fontId="39" fillId="0" borderId="29" xfId="48" applyFont="1" applyBorder="1" applyAlignment="1">
      <alignment horizontal="left" vertical="center"/>
      <protection/>
    </xf>
    <xf numFmtId="0" fontId="39" fillId="0" borderId="29" xfId="48" applyFont="1" applyBorder="1">
      <alignment/>
      <protection/>
    </xf>
    <xf numFmtId="2" fontId="39" fillId="0" borderId="29" xfId="48" applyNumberFormat="1" applyFont="1" applyBorder="1" applyAlignment="1">
      <alignment horizontal="right"/>
      <protection/>
    </xf>
    <xf numFmtId="0" fontId="39" fillId="0" borderId="29" xfId="48" applyFont="1" applyBorder="1" applyAlignment="1">
      <alignment horizontal="right"/>
      <protection/>
    </xf>
    <xf numFmtId="0" fontId="39" fillId="0" borderId="35" xfId="48" applyFont="1" applyBorder="1">
      <alignment/>
      <protection/>
    </xf>
    <xf numFmtId="0" fontId="39" fillId="0" borderId="68" xfId="48" applyFont="1" applyBorder="1" applyAlignment="1">
      <alignment horizontal="left" vertical="center"/>
      <protection/>
    </xf>
    <xf numFmtId="0" fontId="39" fillId="0" borderId="68" xfId="48" applyFont="1" applyBorder="1">
      <alignment/>
      <protection/>
    </xf>
    <xf numFmtId="2" fontId="39" fillId="0" borderId="68" xfId="48" applyNumberFormat="1" applyFont="1" applyBorder="1" applyAlignment="1">
      <alignment horizontal="right"/>
      <protection/>
    </xf>
    <xf numFmtId="0" fontId="39" fillId="0" borderId="68" xfId="48" applyFont="1" applyBorder="1" applyAlignment="1">
      <alignment horizontal="right"/>
      <protection/>
    </xf>
    <xf numFmtId="0" fontId="7" fillId="0" borderId="0" xfId="48" applyFont="1" applyAlignment="1">
      <alignment horizontal="left" vertical="center"/>
      <protection/>
    </xf>
    <xf numFmtId="2" fontId="7" fillId="0" borderId="0" xfId="48" applyNumberFormat="1" applyFont="1" applyAlignment="1">
      <alignment horizontal="right"/>
      <protection/>
    </xf>
    <xf numFmtId="0" fontId="7" fillId="0" borderId="0" xfId="48" applyFont="1" applyAlignment="1">
      <alignment horizontal="right"/>
      <protection/>
    </xf>
    <xf numFmtId="0" fontId="16" fillId="0" borderId="0" xfId="48" applyFont="1" applyAlignment="1">
      <alignment horizontal="right" vertical="center"/>
      <protection/>
    </xf>
    <xf numFmtId="0" fontId="40" fillId="0" borderId="26" xfId="48" applyFont="1" applyBorder="1">
      <alignment/>
      <protection/>
    </xf>
    <xf numFmtId="0" fontId="40" fillId="34" borderId="68" xfId="48" applyFont="1" applyFill="1" applyBorder="1" applyAlignment="1">
      <alignment vertical="center"/>
      <protection/>
    </xf>
    <xf numFmtId="0" fontId="39" fillId="34" borderId="68" xfId="48" applyFont="1" applyFill="1" applyBorder="1" applyAlignment="1">
      <alignment vertical="center"/>
      <protection/>
    </xf>
    <xf numFmtId="0" fontId="41" fillId="34" borderId="68" xfId="48" applyFont="1" applyFill="1" applyBorder="1">
      <alignment/>
      <protection/>
    </xf>
    <xf numFmtId="0" fontId="41" fillId="34" borderId="21" xfId="48" applyFont="1" applyFill="1" applyBorder="1">
      <alignment/>
      <protection/>
    </xf>
    <xf numFmtId="0" fontId="40" fillId="34" borderId="21" xfId="48" applyFont="1" applyFill="1" applyBorder="1" applyAlignment="1">
      <alignment horizontal="right" vertical="center"/>
      <protection/>
    </xf>
    <xf numFmtId="0" fontId="40" fillId="0" borderId="0" xfId="48" applyFont="1">
      <alignment/>
      <protection/>
    </xf>
    <xf numFmtId="0" fontId="39" fillId="0" borderId="0" xfId="48" applyFont="1" applyAlignment="1">
      <alignment horizontal="center" vertical="center"/>
      <protection/>
    </xf>
    <xf numFmtId="0" fontId="40" fillId="0" borderId="0" xfId="48" applyFont="1" applyAlignment="1">
      <alignment horizontal="right" vertical="center"/>
      <protection/>
    </xf>
    <xf numFmtId="0" fontId="40" fillId="0" borderId="65" xfId="48" applyFont="1" applyBorder="1" applyAlignment="1">
      <alignment vertical="center"/>
      <protection/>
    </xf>
    <xf numFmtId="9" fontId="40" fillId="37" borderId="20" xfId="48" applyNumberFormat="1" applyFont="1" applyFill="1" applyBorder="1" applyAlignment="1">
      <alignment horizontal="right" vertical="center"/>
      <protection/>
    </xf>
    <xf numFmtId="0" fontId="2" fillId="0" borderId="0" xfId="48" applyAlignment="1">
      <alignment horizontal="center" vertical="center"/>
      <protection/>
    </xf>
    <xf numFmtId="0" fontId="39" fillId="0" borderId="32" xfId="48" applyFont="1" applyBorder="1">
      <alignment/>
      <protection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2" fillId="37" borderId="69" xfId="0" applyFont="1" applyFill="1" applyBorder="1" applyAlignment="1">
      <alignment/>
    </xf>
    <xf numFmtId="0" fontId="13" fillId="37" borderId="38" xfId="0" applyFont="1" applyFill="1" applyBorder="1" applyAlignment="1">
      <alignment/>
    </xf>
    <xf numFmtId="0" fontId="0" fillId="37" borderId="38" xfId="0" applyFill="1" applyBorder="1" applyAlignment="1" applyProtection="1">
      <alignment/>
      <protection locked="0"/>
    </xf>
    <xf numFmtId="0" fontId="43" fillId="37" borderId="38" xfId="47" applyFont="1" applyFill="1" applyBorder="1" applyAlignment="1" applyProtection="1">
      <alignment horizontal="left" vertical="center"/>
      <protection locked="0"/>
    </xf>
    <xf numFmtId="173" fontId="12" fillId="37" borderId="70" xfId="0" applyNumberFormat="1" applyFont="1" applyFill="1" applyBorder="1" applyAlignment="1">
      <alignment/>
    </xf>
    <xf numFmtId="0" fontId="12" fillId="37" borderId="13" xfId="0" applyFont="1" applyFill="1" applyBorder="1" applyAlignment="1">
      <alignment horizontal="left"/>
    </xf>
    <xf numFmtId="0" fontId="13" fillId="37" borderId="0" xfId="0" applyFont="1" applyFill="1" applyAlignment="1">
      <alignment/>
    </xf>
    <xf numFmtId="173" fontId="13" fillId="37" borderId="0" xfId="0" applyNumberFormat="1" applyFont="1" applyFill="1" applyAlignment="1">
      <alignment/>
    </xf>
    <xf numFmtId="0" fontId="0" fillId="37" borderId="0" xfId="0" applyFill="1" applyAlignment="1" applyProtection="1">
      <alignment/>
      <protection locked="0"/>
    </xf>
    <xf numFmtId="0" fontId="43" fillId="37" borderId="0" xfId="47" applyFont="1" applyFill="1" applyAlignment="1" applyProtection="1">
      <alignment horizontal="left" vertical="center"/>
      <protection locked="0"/>
    </xf>
    <xf numFmtId="173" fontId="12" fillId="37" borderId="71" xfId="0" applyNumberFormat="1" applyFont="1" applyFill="1" applyBorder="1" applyAlignment="1">
      <alignment/>
    </xf>
    <xf numFmtId="0" fontId="12" fillId="37" borderId="66" xfId="0" applyFont="1" applyFill="1" applyBorder="1" applyAlignment="1">
      <alignment horizontal="left"/>
    </xf>
    <xf numFmtId="0" fontId="13" fillId="37" borderId="64" xfId="0" applyFont="1" applyFill="1" applyBorder="1" applyAlignment="1">
      <alignment/>
    </xf>
    <xf numFmtId="0" fontId="13" fillId="37" borderId="64" xfId="0" applyFont="1" applyFill="1" applyBorder="1" applyAlignment="1">
      <alignment horizontal="left"/>
    </xf>
    <xf numFmtId="173" fontId="13" fillId="37" borderId="64" xfId="0" applyNumberFormat="1" applyFont="1" applyFill="1" applyBorder="1" applyAlignment="1">
      <alignment/>
    </xf>
    <xf numFmtId="0" fontId="0" fillId="37" borderId="64" xfId="0" applyFill="1" applyBorder="1" applyAlignment="1" applyProtection="1">
      <alignment/>
      <protection locked="0"/>
    </xf>
    <xf numFmtId="0" fontId="43" fillId="37" borderId="64" xfId="47" applyFont="1" applyFill="1" applyBorder="1" applyAlignment="1" applyProtection="1">
      <alignment horizontal="left" vertical="center"/>
      <protection locked="0"/>
    </xf>
    <xf numFmtId="173" fontId="12" fillId="37" borderId="72" xfId="0" applyNumberFormat="1" applyFont="1" applyFill="1" applyBorder="1" applyAlignment="1">
      <alignment/>
    </xf>
    <xf numFmtId="0" fontId="8" fillId="0" borderId="65" xfId="47" applyFont="1" applyBorder="1" applyAlignment="1" applyProtection="1">
      <alignment horizontal="left" vertical="center"/>
      <protection locked="0"/>
    </xf>
    <xf numFmtId="0" fontId="8" fillId="0" borderId="61" xfId="47" applyFont="1" applyBorder="1" applyAlignment="1" applyProtection="1">
      <alignment horizontal="justify" wrapText="1"/>
      <protection locked="0"/>
    </xf>
    <xf numFmtId="0" fontId="8" fillId="0" borderId="73" xfId="47" applyFont="1" applyBorder="1" applyAlignment="1" applyProtection="1">
      <alignment horizontal="justify" wrapText="1"/>
      <protection locked="0"/>
    </xf>
    <xf numFmtId="0" fontId="8" fillId="0" borderId="0" xfId="47" applyFont="1" applyAlignment="1" applyProtection="1">
      <alignment horizontal="right"/>
      <protection locked="0"/>
    </xf>
    <xf numFmtId="0" fontId="4" fillId="33" borderId="19" xfId="47" applyFont="1" applyFill="1" applyBorder="1" applyAlignment="1" applyProtection="1">
      <alignment vertical="center"/>
      <protection hidden="1" locked="0"/>
    </xf>
    <xf numFmtId="0" fontId="4" fillId="0" borderId="74" xfId="47" applyFont="1" applyBorder="1" applyAlignment="1" applyProtection="1">
      <alignment vertical="center" wrapText="1"/>
      <protection hidden="1"/>
    </xf>
    <xf numFmtId="170" fontId="4" fillId="33" borderId="25" xfId="47" applyNumberFormat="1" applyFont="1" applyFill="1" applyBorder="1" applyAlignment="1" applyProtection="1">
      <alignment vertical="center"/>
      <protection hidden="1" locked="0"/>
    </xf>
    <xf numFmtId="0" fontId="6" fillId="0" borderId="75" xfId="47" applyFont="1" applyBorder="1" applyAlignment="1" applyProtection="1">
      <alignment horizontal="center" vertical="center" wrapText="1"/>
      <protection hidden="1"/>
    </xf>
    <xf numFmtId="0" fontId="6" fillId="0" borderId="16" xfId="47" applyFont="1" applyBorder="1" applyAlignment="1" applyProtection="1">
      <alignment vertical="center" wrapText="1"/>
      <protection hidden="1"/>
    </xf>
    <xf numFmtId="0" fontId="5" fillId="0" borderId="17" xfId="47" applyFont="1" applyBorder="1" applyAlignment="1" applyProtection="1">
      <alignment horizontal="center"/>
      <protection hidden="1"/>
    </xf>
    <xf numFmtId="2" fontId="6" fillId="0" borderId="20" xfId="47" applyNumberFormat="1" applyFont="1" applyBorder="1" applyAlignment="1" applyProtection="1">
      <alignment horizontal="right"/>
      <protection hidden="1"/>
    </xf>
    <xf numFmtId="2" fontId="6" fillId="0" borderId="23" xfId="47" applyNumberFormat="1" applyFont="1" applyBorder="1" applyAlignment="1" applyProtection="1">
      <alignment horizontal="right"/>
      <protection hidden="1"/>
    </xf>
    <xf numFmtId="2" fontId="5" fillId="35" borderId="26" xfId="0" applyNumberFormat="1" applyFont="1" applyFill="1" applyBorder="1" applyAlignment="1" applyProtection="1">
      <alignment horizontal="right"/>
      <protection hidden="1"/>
    </xf>
    <xf numFmtId="0" fontId="6" fillId="0" borderId="75" xfId="47" applyFont="1" applyBorder="1" applyAlignment="1" applyProtection="1">
      <alignment horizontal="center" vertical="center"/>
      <protection hidden="1"/>
    </xf>
    <xf numFmtId="0" fontId="6" fillId="0" borderId="17" xfId="47" applyFont="1" applyBorder="1" applyAlignment="1" applyProtection="1">
      <alignment horizontal="justify" vertical="center" wrapText="1"/>
      <protection hidden="1"/>
    </xf>
    <xf numFmtId="4" fontId="5" fillId="39" borderId="20" xfId="47" applyNumberFormat="1" applyFont="1" applyFill="1" applyBorder="1" applyAlignment="1" applyProtection="1">
      <alignment horizontal="right"/>
      <protection locked="0"/>
    </xf>
    <xf numFmtId="9" fontId="5" fillId="39" borderId="20" xfId="47" applyNumberFormat="1" applyFont="1" applyFill="1" applyBorder="1" applyAlignment="1" applyProtection="1">
      <alignment horizontal="right"/>
      <protection locked="0"/>
    </xf>
    <xf numFmtId="4" fontId="5" fillId="39" borderId="23" xfId="47" applyNumberFormat="1" applyFont="1" applyFill="1" applyBorder="1" applyAlignment="1" applyProtection="1">
      <alignment horizontal="right"/>
      <protection locked="0"/>
    </xf>
    <xf numFmtId="0" fontId="6" fillId="0" borderId="36" xfId="47" applyFont="1" applyBorder="1" applyAlignment="1" applyProtection="1">
      <alignment horizontal="center" vertical="center" wrapText="1"/>
      <protection hidden="1"/>
    </xf>
    <xf numFmtId="4" fontId="6" fillId="33" borderId="74" xfId="47" applyNumberFormat="1" applyFont="1" applyFill="1" applyBorder="1" applyAlignment="1" applyProtection="1">
      <alignment horizontal="center" vertical="center"/>
      <protection hidden="1" locked="0"/>
    </xf>
    <xf numFmtId="0" fontId="9" fillId="0" borderId="0" xfId="0" applyFont="1" applyBorder="1" applyAlignment="1" applyProtection="1">
      <alignment horizontal="left"/>
      <protection hidden="1"/>
    </xf>
    <xf numFmtId="0" fontId="15" fillId="0" borderId="22" xfId="0" applyFont="1" applyBorder="1" applyAlignment="1" applyProtection="1">
      <alignment horizontal="justify" vertical="center" wrapText="1"/>
      <protection hidden="1"/>
    </xf>
    <xf numFmtId="0" fontId="15" fillId="0" borderId="0" xfId="0" applyFont="1" applyBorder="1" applyAlignment="1" applyProtection="1">
      <alignment horizontal="left" wrapText="1"/>
      <protection hidden="1"/>
    </xf>
    <xf numFmtId="0" fontId="15" fillId="0" borderId="76" xfId="0" applyFont="1" applyBorder="1" applyAlignment="1" applyProtection="1">
      <alignment horizontal="justify" vertical="center" wrapText="1"/>
      <protection hidden="1"/>
    </xf>
    <xf numFmtId="0" fontId="15" fillId="0" borderId="13" xfId="0" applyFont="1" applyBorder="1" applyAlignment="1" applyProtection="1">
      <alignment horizontal="justify" wrapText="1"/>
      <protection hidden="1"/>
    </xf>
    <xf numFmtId="0" fontId="15" fillId="0" borderId="13" xfId="0" applyFont="1" applyBorder="1" applyAlignment="1" applyProtection="1">
      <alignment horizontal="left" wrapTex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6" fillId="34" borderId="77" xfId="0" applyFont="1" applyFill="1" applyBorder="1" applyAlignment="1" applyProtection="1">
      <alignment horizontal="center"/>
      <protection hidden="1"/>
    </xf>
    <xf numFmtId="0" fontId="6" fillId="34" borderId="44" xfId="0" applyFont="1" applyFill="1" applyBorder="1" applyAlignment="1" applyProtection="1">
      <alignment horizontal="center" wrapText="1"/>
      <protection hidden="1"/>
    </xf>
    <xf numFmtId="0" fontId="6" fillId="34" borderId="44" xfId="0" applyFont="1" applyFill="1" applyBorder="1" applyAlignment="1" applyProtection="1">
      <alignment horizontal="center" vertical="center"/>
      <protection hidden="1"/>
    </xf>
    <xf numFmtId="0" fontId="6" fillId="34" borderId="20" xfId="0" applyFont="1" applyFill="1" applyBorder="1" applyAlignment="1" applyProtection="1">
      <alignment horizontal="center" vertical="center" wrapText="1"/>
      <protection hidden="1"/>
    </xf>
    <xf numFmtId="49" fontId="19" fillId="34" borderId="44" xfId="0" applyNumberFormat="1" applyFont="1" applyFill="1" applyBorder="1" applyAlignment="1" applyProtection="1">
      <alignment horizontal="center" vertical="center"/>
      <protection hidden="1"/>
    </xf>
    <xf numFmtId="0" fontId="19" fillId="34" borderId="44" xfId="0" applyFont="1" applyFill="1" applyBorder="1" applyAlignment="1" applyProtection="1">
      <alignment horizontal="center" wrapText="1"/>
      <protection hidden="1"/>
    </xf>
    <xf numFmtId="0" fontId="20" fillId="0" borderId="20" xfId="0" applyFont="1" applyBorder="1" applyAlignment="1" applyProtection="1">
      <alignment horizontal="center" vertical="center" wrapText="1"/>
      <protection hidden="1"/>
    </xf>
    <xf numFmtId="0" fontId="6" fillId="34" borderId="44" xfId="0" applyFont="1" applyFill="1" applyBorder="1" applyAlignment="1" applyProtection="1">
      <alignment horizontal="center" vertical="top" wrapText="1"/>
      <protection hidden="1"/>
    </xf>
    <xf numFmtId="0" fontId="21" fillId="0" borderId="20" xfId="0" applyFont="1" applyBorder="1" applyAlignment="1" applyProtection="1">
      <alignment horizontal="center"/>
      <protection hidden="1"/>
    </xf>
    <xf numFmtId="49" fontId="19" fillId="0" borderId="20" xfId="0" applyNumberFormat="1" applyFont="1" applyBorder="1" applyAlignment="1" applyProtection="1">
      <alignment horizontal="center" vertical="center"/>
      <protection hidden="1"/>
    </xf>
    <xf numFmtId="0" fontId="20" fillId="0" borderId="20" xfId="0" applyFont="1" applyBorder="1" applyAlignment="1" applyProtection="1">
      <alignment horizontal="center" wrapText="1"/>
      <protection hidden="1"/>
    </xf>
    <xf numFmtId="0" fontId="4" fillId="34" borderId="44" xfId="0" applyFont="1" applyFill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2" fillId="0" borderId="68" xfId="0" applyFont="1" applyBorder="1" applyAlignment="1" applyProtection="1">
      <alignment/>
      <protection hidden="1"/>
    </xf>
    <xf numFmtId="0" fontId="3" fillId="0" borderId="20" xfId="0" applyFont="1" applyBorder="1" applyAlignment="1" applyProtection="1">
      <alignment/>
      <protection hidden="1"/>
    </xf>
    <xf numFmtId="0" fontId="25" fillId="0" borderId="58" xfId="0" applyFont="1" applyBorder="1" applyAlignment="1" applyProtection="1">
      <alignment/>
      <protection hidden="1"/>
    </xf>
    <xf numFmtId="0" fontId="26" fillId="0" borderId="20" xfId="0" applyFont="1" applyBorder="1" applyAlignment="1" applyProtection="1">
      <alignment/>
      <protection hidden="1"/>
    </xf>
    <xf numFmtId="0" fontId="27" fillId="44" borderId="29" xfId="0" applyFont="1" applyFill="1" applyBorder="1" applyAlignment="1" applyProtection="1">
      <alignment/>
      <protection hidden="1"/>
    </xf>
    <xf numFmtId="0" fontId="3" fillId="0" borderId="29" xfId="0" applyFont="1" applyBorder="1" applyAlignment="1" applyProtection="1">
      <alignment/>
      <protection hidden="1"/>
    </xf>
    <xf numFmtId="0" fontId="2" fillId="0" borderId="29" xfId="0" applyFont="1" applyBorder="1" applyAlignment="1" applyProtection="1">
      <alignment/>
      <protection hidden="1"/>
    </xf>
    <xf numFmtId="3" fontId="2" fillId="0" borderId="35" xfId="0" applyNumberFormat="1" applyFont="1" applyBorder="1" applyAlignment="1" applyProtection="1">
      <alignment/>
      <protection hidden="1"/>
    </xf>
    <xf numFmtId="0" fontId="26" fillId="44" borderId="0" xfId="0" applyFont="1" applyFill="1" applyBorder="1" applyAlignment="1" applyProtection="1">
      <alignment/>
      <protection hidden="1"/>
    </xf>
    <xf numFmtId="0" fontId="25" fillId="44" borderId="0" xfId="0" applyFont="1" applyFill="1" applyBorder="1" applyAlignment="1" applyProtection="1">
      <alignment/>
      <protection hidden="1"/>
    </xf>
    <xf numFmtId="3" fontId="4" fillId="44" borderId="0" xfId="0" applyNumberFormat="1" applyFont="1" applyFill="1" applyBorder="1" applyAlignment="1" applyProtection="1">
      <alignment/>
      <protection hidden="1"/>
    </xf>
    <xf numFmtId="0" fontId="3" fillId="0" borderId="26" xfId="48" applyFont="1" applyBorder="1" applyAlignment="1">
      <alignment horizontal="center" vertical="center" wrapText="1"/>
      <protection/>
    </xf>
    <xf numFmtId="0" fontId="16" fillId="33" borderId="20" xfId="48" applyFont="1" applyFill="1" applyBorder="1" applyAlignment="1">
      <alignment vertical="center"/>
      <protection/>
    </xf>
    <xf numFmtId="0" fontId="7" fillId="0" borderId="20" xfId="48" applyFont="1" applyBorder="1" applyAlignment="1">
      <alignment horizontal="right" vertical="center"/>
      <protection/>
    </xf>
    <xf numFmtId="4" fontId="16" fillId="0" borderId="21" xfId="48" applyNumberFormat="1" applyFont="1" applyBorder="1" applyAlignment="1">
      <alignment horizontal="right" vertical="center"/>
      <protection/>
    </xf>
    <xf numFmtId="0" fontId="16" fillId="0" borderId="26" xfId="48" applyFont="1" applyBorder="1" applyAlignment="1">
      <alignment horizontal="center" vertical="center"/>
      <protection/>
    </xf>
    <xf numFmtId="0" fontId="16" fillId="33" borderId="40" xfId="48" applyFont="1" applyFill="1" applyBorder="1" applyAlignment="1">
      <alignment horizontal="left" vertical="center"/>
      <protection/>
    </xf>
    <xf numFmtId="0" fontId="7" fillId="0" borderId="20" xfId="48" applyFont="1" applyBorder="1" applyAlignment="1">
      <alignment horizontal="center" vertical="center" wrapText="1"/>
      <protection/>
    </xf>
    <xf numFmtId="0" fontId="39" fillId="0" borderId="51" xfId="48" applyFont="1" applyBorder="1" applyAlignment="1">
      <alignment horizontal="center" vertical="center" textRotation="90" wrapText="1"/>
      <protection/>
    </xf>
    <xf numFmtId="0" fontId="39" fillId="0" borderId="20" xfId="48" applyFont="1" applyBorder="1" applyAlignment="1">
      <alignment vertical="center"/>
      <protection/>
    </xf>
    <xf numFmtId="0" fontId="15" fillId="0" borderId="0" xfId="48" applyFont="1" applyBorder="1" applyAlignment="1">
      <alignment vertical="center" wrapText="1"/>
      <protection/>
    </xf>
    <xf numFmtId="0" fontId="39" fillId="0" borderId="20" xfId="48" applyFont="1" applyBorder="1" applyAlignment="1">
      <alignment horizontal="justify" vertical="center" wrapText="1"/>
      <protection/>
    </xf>
    <xf numFmtId="0" fontId="39" fillId="0" borderId="50" xfId="48" applyFont="1" applyBorder="1" applyAlignment="1">
      <alignment vertical="center" wrapText="1"/>
      <protection/>
    </xf>
    <xf numFmtId="0" fontId="39" fillId="0" borderId="49" xfId="48" applyFont="1" applyBorder="1" applyAlignment="1">
      <alignment vertical="center" wrapText="1"/>
      <protection/>
    </xf>
    <xf numFmtId="0" fontId="39" fillId="0" borderId="51" xfId="48" applyFont="1" applyBorder="1" applyAlignment="1">
      <alignment vertical="center" wrapText="1"/>
      <protection/>
    </xf>
    <xf numFmtId="0" fontId="40" fillId="37" borderId="20" xfId="48" applyFont="1" applyFill="1" applyBorder="1" applyAlignment="1">
      <alignment vertical="center" wrapText="1"/>
      <protection/>
    </xf>
    <xf numFmtId="0" fontId="42" fillId="0" borderId="20" xfId="48" applyFont="1" applyBorder="1" applyAlignment="1">
      <alignment horizontal="left" vertical="center" wrapText="1"/>
      <protection/>
    </xf>
    <xf numFmtId="0" fontId="6" fillId="0" borderId="75" xfId="47" applyFont="1" applyBorder="1" applyAlignment="1" applyProtection="1">
      <alignment horizontal="left" vertical="center" wrapText="1"/>
      <protection locked="0"/>
    </xf>
    <xf numFmtId="0" fontId="6" fillId="0" borderId="36" xfId="47" applyFont="1" applyBorder="1" applyAlignment="1" applyProtection="1">
      <alignment horizontal="justify" vertical="center" wrapText="1"/>
      <protection locked="0"/>
    </xf>
    <xf numFmtId="0" fontId="6" fillId="0" borderId="17" xfId="47" applyFont="1" applyBorder="1" applyAlignment="1" applyProtection="1">
      <alignment vertical="center" wrapText="1"/>
      <protection locked="0"/>
    </xf>
    <xf numFmtId="0" fontId="6" fillId="0" borderId="40" xfId="47" applyFont="1" applyBorder="1" applyAlignment="1" applyProtection="1">
      <alignment horizontal="justify" vertical="center" wrapText="1"/>
      <protection locked="0"/>
    </xf>
    <xf numFmtId="0" fontId="6" fillId="0" borderId="74" xfId="47" applyFont="1" applyBorder="1" applyAlignment="1" applyProtection="1">
      <alignment horizontal="justify" vertical="center" wrapText="1"/>
      <protection locked="0"/>
    </xf>
    <xf numFmtId="3" fontId="4" fillId="33" borderId="26" xfId="47" applyNumberFormat="1" applyFont="1" applyFill="1" applyBorder="1" applyAlignment="1" applyProtection="1">
      <alignment horizontal="center" vertical="center"/>
      <protection locked="0"/>
    </xf>
    <xf numFmtId="0" fontId="6" fillId="0" borderId="26" xfId="47" applyFont="1" applyBorder="1" applyAlignment="1" applyProtection="1">
      <alignment horizontal="justify" vertical="center" wrapText="1"/>
      <protection locked="0"/>
    </xf>
    <xf numFmtId="0" fontId="6" fillId="0" borderId="59" xfId="47" applyFont="1" applyBorder="1" applyAlignment="1" applyProtection="1">
      <alignment horizontal="center" vertical="center"/>
      <protection locked="0"/>
    </xf>
    <xf numFmtId="4" fontId="5" fillId="33" borderId="76" xfId="47" applyNumberFormat="1" applyFont="1" applyFill="1" applyBorder="1" applyAlignment="1" applyProtection="1">
      <alignment horizontal="right" vertical="center"/>
      <protection locked="0"/>
    </xf>
    <xf numFmtId="0" fontId="6" fillId="0" borderId="75" xfId="47" applyFont="1" applyBorder="1" applyAlignment="1" applyProtection="1">
      <alignment horizontal="justify" vertical="center" wrapText="1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rmale_Oneri Vicopisano" xfId="47"/>
    <cellStyle name="Normale_Tabelle_2009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K87"/>
  <sheetViews>
    <sheetView tabSelected="1" zoomScalePageLayoutView="0" workbookViewId="0" topLeftCell="A1">
      <selection activeCell="F49" sqref="F49"/>
    </sheetView>
  </sheetViews>
  <sheetFormatPr defaultColWidth="9.00390625" defaultRowHeight="12.75"/>
  <cols>
    <col min="1" max="1" width="2.7109375" style="0" customWidth="1"/>
    <col min="2" max="2" width="3.28125" style="1" customWidth="1"/>
    <col min="3" max="5" width="9.140625" style="1" customWidth="1"/>
    <col min="6" max="6" width="11.7109375" style="1" customWidth="1"/>
    <col min="7" max="7" width="12.7109375" style="1" customWidth="1"/>
    <col min="8" max="8" width="10.7109375" style="1" customWidth="1"/>
    <col min="9" max="10" width="6.00390625" style="1" customWidth="1"/>
    <col min="11" max="11" width="11.7109375" style="1" customWidth="1"/>
  </cols>
  <sheetData>
    <row r="1" spans="1:11" ht="15">
      <c r="A1" s="2"/>
      <c r="B1" s="3"/>
      <c r="C1" s="2"/>
      <c r="D1" s="2"/>
      <c r="E1" s="4" t="s">
        <v>0</v>
      </c>
      <c r="F1" s="2"/>
      <c r="G1" s="2"/>
      <c r="H1" s="2"/>
      <c r="I1" s="2"/>
      <c r="J1" s="2"/>
      <c r="K1" s="5"/>
    </row>
    <row r="2" spans="1:11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5"/>
    </row>
    <row r="3" spans="1:11" ht="12.75">
      <c r="A3" s="2"/>
      <c r="B3" s="6" t="s">
        <v>1</v>
      </c>
      <c r="C3" s="7"/>
      <c r="D3" s="8"/>
      <c r="E3" s="343"/>
      <c r="F3" s="343"/>
      <c r="G3" s="343"/>
      <c r="H3" s="343"/>
      <c r="I3" s="343"/>
      <c r="J3" s="343"/>
      <c r="K3" s="343"/>
    </row>
    <row r="4" spans="1:11" ht="12.75">
      <c r="A4" s="2"/>
      <c r="B4" s="9" t="s">
        <v>2</v>
      </c>
      <c r="C4" s="10"/>
      <c r="D4" s="10"/>
      <c r="E4" s="11"/>
      <c r="F4" s="12"/>
      <c r="G4" s="12"/>
      <c r="H4" s="12"/>
      <c r="I4" s="12"/>
      <c r="J4" s="12"/>
      <c r="K4" s="13"/>
    </row>
    <row r="5" spans="1:11" ht="13.5" customHeight="1">
      <c r="A5" s="2"/>
      <c r="B5" s="344" t="s">
        <v>3</v>
      </c>
      <c r="C5" s="344"/>
      <c r="D5" s="344"/>
      <c r="E5" s="345"/>
      <c r="F5" s="345"/>
      <c r="G5" s="345"/>
      <c r="H5" s="345"/>
      <c r="I5" s="345"/>
      <c r="J5" s="345"/>
      <c r="K5" s="345"/>
    </row>
    <row r="6" spans="1:11" ht="4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5"/>
    </row>
    <row r="7" spans="1:11" ht="12.75">
      <c r="A7" s="2"/>
      <c r="B7" s="14" t="s">
        <v>4</v>
      </c>
      <c r="C7" s="2"/>
      <c r="D7" s="2"/>
      <c r="E7" s="2"/>
      <c r="F7" s="2"/>
      <c r="G7" s="2"/>
      <c r="H7" s="2"/>
      <c r="I7" s="2"/>
      <c r="J7" s="2"/>
      <c r="K7" s="5"/>
    </row>
    <row r="8" spans="1:11" ht="12.75" customHeight="1">
      <c r="A8" s="2"/>
      <c r="B8" s="346" t="s">
        <v>5</v>
      </c>
      <c r="C8" s="347" t="s">
        <v>6</v>
      </c>
      <c r="D8" s="347"/>
      <c r="E8" s="15" t="s">
        <v>7</v>
      </c>
      <c r="F8" s="16" t="s">
        <v>8</v>
      </c>
      <c r="G8" s="17" t="s">
        <v>9</v>
      </c>
      <c r="H8" s="18" t="s">
        <v>10</v>
      </c>
      <c r="I8" s="348" t="s">
        <v>11</v>
      </c>
      <c r="J8" s="348"/>
      <c r="K8" s="19" t="s">
        <v>12</v>
      </c>
    </row>
    <row r="9" spans="1:11" ht="12.75" customHeight="1">
      <c r="A9" s="2"/>
      <c r="B9" s="346"/>
      <c r="C9" s="20"/>
      <c r="D9" s="20"/>
      <c r="E9" s="21"/>
      <c r="F9" s="22"/>
      <c r="G9" s="23"/>
      <c r="H9" s="24">
        <f>IF(E9=0,"",IF(E9&gt;0,E9*F9))</f>
      </c>
      <c r="I9" s="349">
        <f>IF(E9=0,"",IF(E9&gt;0,E9*G9))</f>
      </c>
      <c r="J9" s="349"/>
      <c r="K9" s="25">
        <f>IF(E9=0,"",IF(E9&gt;0,H9+I9))</f>
      </c>
    </row>
    <row r="10" spans="1:11" ht="12.75">
      <c r="A10" s="2"/>
      <c r="B10" s="346"/>
      <c r="C10" s="20"/>
      <c r="D10" s="20"/>
      <c r="E10" s="21"/>
      <c r="F10" s="22"/>
      <c r="G10" s="23"/>
      <c r="H10" s="24">
        <f>IF(E10=0,"",IF(E10&gt;0,E10*F10))</f>
      </c>
      <c r="I10" s="349">
        <f>IF(E10=0,"",IF(E10&gt;0,E10*G10))</f>
      </c>
      <c r="J10" s="349"/>
      <c r="K10" s="25">
        <f>IF(E10=0,"",IF(E10&gt;0,H10+I10))</f>
      </c>
    </row>
    <row r="11" spans="1:11" ht="12.75" customHeight="1">
      <c r="A11" s="2"/>
      <c r="B11" s="346"/>
      <c r="C11" s="20"/>
      <c r="D11" s="20"/>
      <c r="E11" s="21"/>
      <c r="F11" s="22"/>
      <c r="G11" s="23"/>
      <c r="H11" s="24">
        <f>IF(E11=0,"",IF(E11&gt;0,E11*F11))</f>
      </c>
      <c r="I11" s="349">
        <f>IF(E11=0,"",IF(E11&gt;0,E11*G11))</f>
      </c>
      <c r="J11" s="349"/>
      <c r="K11" s="25">
        <f>IF(E11=0,"",IF(E11&gt;0,H11+I11))</f>
      </c>
    </row>
    <row r="12" spans="1:11" ht="12.75">
      <c r="A12" s="2"/>
      <c r="B12" s="346"/>
      <c r="C12" s="26"/>
      <c r="D12" s="26"/>
      <c r="E12" s="27"/>
      <c r="F12" s="28"/>
      <c r="G12" s="29"/>
      <c r="H12" s="30">
        <f>IF(E12=0,"",IF(E12&gt;0,E12*F12))</f>
      </c>
      <c r="I12" s="350">
        <f>IF(E12=0,"",IF(E12&gt;0,E12*G12))</f>
      </c>
      <c r="J12" s="350"/>
      <c r="K12" s="31">
        <f>IF(E12=0,"",IF(E12&gt;0,H12+I12))</f>
      </c>
    </row>
    <row r="13" spans="1:11" ht="6.75" customHeight="1">
      <c r="A13" s="2"/>
      <c r="B13" s="32"/>
      <c r="C13" s="32"/>
      <c r="D13" s="32"/>
      <c r="E13" s="32"/>
      <c r="F13" s="32"/>
      <c r="G13" s="32"/>
      <c r="H13" s="33"/>
      <c r="I13" s="33"/>
      <c r="J13" s="33"/>
      <c r="K13" s="34"/>
    </row>
    <row r="14" spans="1:11" ht="12.75">
      <c r="A14" s="2"/>
      <c r="B14" s="32"/>
      <c r="C14" s="32"/>
      <c r="D14" s="32"/>
      <c r="E14" s="32"/>
      <c r="F14" s="35"/>
      <c r="G14" s="35" t="s">
        <v>13</v>
      </c>
      <c r="H14" s="36">
        <f>IF(SUM(H9:H12)&gt;0,SUM(H9:H12),"")</f>
      </c>
      <c r="I14" s="351">
        <f>IF(SUM(I9:I12)&gt;0,SUM(I9:I12),"")</f>
      </c>
      <c r="J14" s="351"/>
      <c r="K14" s="37">
        <f>IF(SUM(K8:K12)&gt;0,SUM(K8:K12),0)</f>
        <v>0</v>
      </c>
    </row>
    <row r="15" spans="1:11" ht="6.75" customHeight="1">
      <c r="A15" s="2"/>
      <c r="B15" s="32"/>
      <c r="C15" s="32"/>
      <c r="D15" s="32"/>
      <c r="E15" s="32"/>
      <c r="F15" s="32"/>
      <c r="G15" s="32"/>
      <c r="H15" s="32"/>
      <c r="I15" s="32"/>
      <c r="J15" s="32"/>
      <c r="K15" s="34"/>
    </row>
    <row r="16" spans="1:11" ht="24" customHeight="1">
      <c r="A16" s="2"/>
      <c r="B16" s="352" t="s">
        <v>14</v>
      </c>
      <c r="C16" s="353" t="s">
        <v>15</v>
      </c>
      <c r="D16" s="353"/>
      <c r="E16" s="353"/>
      <c r="F16" s="353"/>
      <c r="G16" s="353" t="s">
        <v>16</v>
      </c>
      <c r="H16" s="353"/>
      <c r="I16" s="353"/>
      <c r="J16" s="38" t="s">
        <v>17</v>
      </c>
      <c r="K16" s="39" t="s">
        <v>18</v>
      </c>
    </row>
    <row r="17" spans="1:11" ht="12.75">
      <c r="A17" s="2"/>
      <c r="B17" s="352"/>
      <c r="C17" s="354"/>
      <c r="D17" s="354"/>
      <c r="E17" s="354"/>
      <c r="F17" s="354"/>
      <c r="G17" s="355"/>
      <c r="H17" s="355"/>
      <c r="I17" s="355"/>
      <c r="J17" s="40">
        <v>1</v>
      </c>
      <c r="K17" s="41">
        <f>IF(G17=0,"",IF(G17&gt;0,C17*G17*J17))</f>
      </c>
    </row>
    <row r="18" spans="1:11" ht="12.75">
      <c r="A18" s="2"/>
      <c r="B18" s="352"/>
      <c r="C18" s="354"/>
      <c r="D18" s="354"/>
      <c r="E18" s="354"/>
      <c r="F18" s="354"/>
      <c r="G18" s="355"/>
      <c r="H18" s="355"/>
      <c r="I18" s="355"/>
      <c r="J18" s="40">
        <v>1</v>
      </c>
      <c r="K18" s="41">
        <f>IF(G18=0,"",IF(G18&gt;0,C18*G18*J18))</f>
      </c>
    </row>
    <row r="19" spans="1:11" ht="12.75">
      <c r="A19" s="2"/>
      <c r="B19" s="352"/>
      <c r="C19" s="356"/>
      <c r="D19" s="356"/>
      <c r="E19" s="356"/>
      <c r="F19" s="356"/>
      <c r="G19" s="355"/>
      <c r="H19" s="355"/>
      <c r="I19" s="355"/>
      <c r="J19" s="42">
        <v>1</v>
      </c>
      <c r="K19" s="43">
        <f>IF(G19=0,"",IF(G19&gt;0,C19*G19*J19))</f>
      </c>
    </row>
    <row r="20" spans="1:11" ht="6" customHeight="1">
      <c r="A20" s="2"/>
      <c r="B20" s="44"/>
      <c r="C20" s="45"/>
      <c r="D20" s="45"/>
      <c r="E20" s="45"/>
      <c r="F20" s="45"/>
      <c r="G20" s="46"/>
      <c r="H20" s="46"/>
      <c r="I20" s="46"/>
      <c r="J20" s="47"/>
      <c r="K20" s="45"/>
    </row>
    <row r="21" spans="1:11" ht="12.75" customHeight="1">
      <c r="A21" s="2"/>
      <c r="B21" s="44"/>
      <c r="C21" s="45"/>
      <c r="D21" s="45"/>
      <c r="E21" s="45"/>
      <c r="F21" s="45"/>
      <c r="G21" s="3"/>
      <c r="H21" s="3"/>
      <c r="I21" s="3"/>
      <c r="J21" s="35" t="s">
        <v>19</v>
      </c>
      <c r="K21" s="48">
        <f>IF(SUM(K17:K19)&gt;0,SUM(K17:K19),0)</f>
        <v>0</v>
      </c>
    </row>
    <row r="22" spans="1:11" ht="3" customHeight="1">
      <c r="A22" s="2"/>
      <c r="B22" s="44"/>
      <c r="C22" s="45"/>
      <c r="D22" s="45"/>
      <c r="E22" s="45"/>
      <c r="F22" s="45"/>
      <c r="G22" s="46"/>
      <c r="H22" s="46"/>
      <c r="I22" s="46"/>
      <c r="J22" s="47"/>
      <c r="K22" s="45"/>
    </row>
    <row r="23" spans="1:11" ht="3.75" customHeight="1">
      <c r="A23" s="2"/>
      <c r="B23" s="49"/>
      <c r="C23" s="32"/>
      <c r="D23" s="45"/>
      <c r="E23" s="45"/>
      <c r="F23" s="50"/>
      <c r="G23" s="51"/>
      <c r="H23" s="52"/>
      <c r="I23" s="52"/>
      <c r="J23" s="53"/>
      <c r="K23" s="45"/>
    </row>
    <row r="24" spans="1:11" ht="12.75" customHeight="1">
      <c r="A24" s="2"/>
      <c r="B24" s="32"/>
      <c r="C24" s="32"/>
      <c r="D24" s="32"/>
      <c r="E24" s="32"/>
      <c r="F24" s="32"/>
      <c r="G24" s="32"/>
      <c r="H24" s="32"/>
      <c r="I24" s="32"/>
      <c r="J24" s="35" t="s">
        <v>20</v>
      </c>
      <c r="K24" s="54">
        <f>IF(K14+K21&gt;0,K14+K21,0)</f>
        <v>0</v>
      </c>
    </row>
    <row r="25" spans="1:11" ht="8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5"/>
    </row>
    <row r="26" spans="1:11" ht="12.75">
      <c r="A26" s="2"/>
      <c r="B26" s="2"/>
      <c r="C26" s="2"/>
      <c r="D26" s="2"/>
      <c r="E26" s="2"/>
      <c r="F26" s="2"/>
      <c r="G26" s="2"/>
      <c r="H26" s="2"/>
      <c r="I26" s="35" t="s">
        <v>21</v>
      </c>
      <c r="J26" s="14" t="s">
        <v>18</v>
      </c>
      <c r="K26" s="55">
        <v>0</v>
      </c>
    </row>
    <row r="27" spans="1:11" ht="7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5"/>
    </row>
    <row r="28" spans="1:11" ht="12.75">
      <c r="A28" s="2"/>
      <c r="B28" s="2"/>
      <c r="C28" s="2"/>
      <c r="D28" s="2"/>
      <c r="E28" s="2"/>
      <c r="F28" s="2"/>
      <c r="G28" s="2"/>
      <c r="H28" s="2"/>
      <c r="I28" s="35" t="s">
        <v>22</v>
      </c>
      <c r="J28" s="14" t="s">
        <v>18</v>
      </c>
      <c r="K28" s="56"/>
    </row>
    <row r="29" spans="1:11" ht="5.25" customHeight="1">
      <c r="A29" s="2"/>
      <c r="B29" s="2"/>
      <c r="C29" s="44"/>
      <c r="D29" s="44"/>
      <c r="E29" s="57"/>
      <c r="F29" s="2"/>
      <c r="G29" s="2"/>
      <c r="H29" s="2"/>
      <c r="I29" s="2"/>
      <c r="J29" s="2"/>
      <c r="K29" s="5"/>
    </row>
    <row r="30" spans="1:11" ht="21" customHeight="1">
      <c r="A30" s="2"/>
      <c r="B30" s="357" t="s">
        <v>23</v>
      </c>
      <c r="C30" s="357"/>
      <c r="D30" s="357"/>
      <c r="E30" s="58" t="s">
        <v>24</v>
      </c>
      <c r="F30" s="58" t="s">
        <v>25</v>
      </c>
      <c r="G30" s="59" t="s">
        <v>26</v>
      </c>
      <c r="H30" s="57"/>
      <c r="I30" s="60"/>
      <c r="J30" s="2"/>
      <c r="K30" s="61"/>
    </row>
    <row r="31" spans="1:11" ht="15.75" customHeight="1">
      <c r="A31" s="2"/>
      <c r="B31" s="358"/>
      <c r="C31" s="358"/>
      <c r="D31" s="358"/>
      <c r="E31" s="62"/>
      <c r="F31" s="62"/>
      <c r="G31" s="63">
        <f>F31-E31</f>
        <v>0</v>
      </c>
      <c r="H31" s="2"/>
      <c r="I31" s="35" t="s">
        <v>27</v>
      </c>
      <c r="J31" s="14" t="s">
        <v>18</v>
      </c>
      <c r="K31" s="64" t="str">
        <f>IF(E31=0,"0,00",IF(E31&gt;0,B31*0.1/365*G31))</f>
        <v>0,00</v>
      </c>
    </row>
    <row r="32" spans="1:11" ht="10.5" customHeight="1">
      <c r="A32" s="2"/>
      <c r="B32" s="2"/>
      <c r="C32" s="32"/>
      <c r="D32" s="2"/>
      <c r="E32" s="2"/>
      <c r="F32" s="65"/>
      <c r="G32" s="2"/>
      <c r="H32" s="2"/>
      <c r="I32" s="2"/>
      <c r="J32" s="35"/>
      <c r="K32" s="50"/>
    </row>
    <row r="33" spans="1:11" ht="12.75">
      <c r="A33" s="2"/>
      <c r="B33" s="2"/>
      <c r="C33" s="2"/>
      <c r="D33" s="2"/>
      <c r="E33" s="2"/>
      <c r="F33" s="2"/>
      <c r="G33" s="2"/>
      <c r="H33" s="2"/>
      <c r="I33" s="35" t="s">
        <v>28</v>
      </c>
      <c r="J33" s="14" t="s">
        <v>18</v>
      </c>
      <c r="K33" s="66">
        <f>IF(K26=0,K24-K28+K31,IF(K26&gt;0,(K24+K26-K28+K31)))</f>
        <v>0</v>
      </c>
    </row>
    <row r="34" spans="1:11" ht="6.75" customHeight="1">
      <c r="A34" s="2"/>
      <c r="B34" s="2"/>
      <c r="C34" s="2"/>
      <c r="D34" s="2"/>
      <c r="E34" s="2"/>
      <c r="F34" s="2"/>
      <c r="G34" s="2"/>
      <c r="H34" s="2"/>
      <c r="I34" s="35"/>
      <c r="J34" s="14"/>
      <c r="K34" s="50"/>
    </row>
    <row r="35" spans="1:11" ht="12.75">
      <c r="A35" s="2"/>
      <c r="B35" s="359" t="s">
        <v>29</v>
      </c>
      <c r="C35" s="359"/>
      <c r="D35" s="359"/>
      <c r="E35" s="359"/>
      <c r="F35" s="359"/>
      <c r="G35" s="359"/>
      <c r="H35" s="359"/>
      <c r="I35" s="359"/>
      <c r="J35" s="359"/>
      <c r="K35" s="359"/>
    </row>
    <row r="36" spans="1:11" ht="13.5" thickBot="1">
      <c r="A36" s="2"/>
      <c r="B36" s="67" t="s">
        <v>30</v>
      </c>
      <c r="D36" s="68"/>
      <c r="E36" s="68"/>
      <c r="F36" s="68"/>
      <c r="G36" s="68"/>
      <c r="H36" s="68"/>
      <c r="I36" s="68"/>
      <c r="J36" s="68"/>
      <c r="K36" s="69"/>
    </row>
    <row r="37" spans="1:11" ht="12.75">
      <c r="A37" s="118"/>
      <c r="B37" s="321" t="s">
        <v>292</v>
      </c>
      <c r="C37" s="322"/>
      <c r="D37" s="322"/>
      <c r="E37" s="322"/>
      <c r="F37" s="323"/>
      <c r="G37" s="323"/>
      <c r="H37" s="324"/>
      <c r="I37" s="324"/>
      <c r="J37" s="324"/>
      <c r="K37" s="325">
        <f>(K$13/4+K21/2-K$28/4)+K$26</f>
        <v>0</v>
      </c>
    </row>
    <row r="38" spans="1:11" ht="12.75">
      <c r="A38" s="118"/>
      <c r="B38" s="326" t="s">
        <v>293</v>
      </c>
      <c r="C38" s="327"/>
      <c r="D38" s="327"/>
      <c r="E38" s="327"/>
      <c r="F38" s="328"/>
      <c r="G38" s="329"/>
      <c r="H38" s="330"/>
      <c r="I38" s="330"/>
      <c r="J38" s="330"/>
      <c r="K38" s="331">
        <f>(K$13/4-K$28/4)</f>
        <v>0</v>
      </c>
    </row>
    <row r="39" spans="1:11" ht="12.75">
      <c r="A39" s="118"/>
      <c r="B39" s="326" t="s">
        <v>294</v>
      </c>
      <c r="C39" s="327"/>
      <c r="D39" s="327"/>
      <c r="E39" s="327"/>
      <c r="F39" s="328"/>
      <c r="G39" s="329"/>
      <c r="H39" s="330"/>
      <c r="I39" s="330"/>
      <c r="J39" s="330"/>
      <c r="K39" s="331">
        <f>(K$13/4-K$28/4)</f>
        <v>0</v>
      </c>
    </row>
    <row r="40" spans="1:11" ht="12.75">
      <c r="A40" s="118"/>
      <c r="B40" s="326" t="s">
        <v>295</v>
      </c>
      <c r="C40" s="327"/>
      <c r="D40" s="327"/>
      <c r="E40" s="327"/>
      <c r="F40" s="328"/>
      <c r="G40" s="329"/>
      <c r="H40" s="330"/>
      <c r="I40" s="330"/>
      <c r="J40" s="330"/>
      <c r="K40" s="331">
        <f>(K$13/4-K$28/4)</f>
        <v>0</v>
      </c>
    </row>
    <row r="41" spans="1:11" ht="13.5" thickBot="1">
      <c r="A41" s="118"/>
      <c r="B41" s="332" t="s">
        <v>296</v>
      </c>
      <c r="C41" s="333"/>
      <c r="D41" s="334"/>
      <c r="E41" s="333"/>
      <c r="F41" s="335"/>
      <c r="G41" s="336"/>
      <c r="H41" s="337"/>
      <c r="I41" s="337"/>
      <c r="J41" s="337"/>
      <c r="K41" s="338">
        <f>(K21/2)</f>
        <v>0</v>
      </c>
    </row>
    <row r="42" spans="1:11" ht="12.75">
      <c r="A42" s="2"/>
      <c r="B42" s="75" t="s">
        <v>31</v>
      </c>
      <c r="C42" s="70"/>
      <c r="D42" s="74"/>
      <c r="E42" s="70"/>
      <c r="F42" s="71"/>
      <c r="G42" s="72"/>
      <c r="H42" s="73"/>
      <c r="I42" s="73"/>
      <c r="J42" s="73"/>
      <c r="K42" s="76"/>
    </row>
    <row r="43" spans="1:11" ht="12.75">
      <c r="A43" s="2"/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ht="12.75">
      <c r="A44" s="2"/>
      <c r="B44" s="339" t="s">
        <v>297</v>
      </c>
      <c r="C44" s="340"/>
      <c r="D44" s="340"/>
      <c r="E44" s="340"/>
      <c r="F44" s="340"/>
      <c r="G44" s="340"/>
      <c r="H44" s="340"/>
      <c r="I44" s="341"/>
      <c r="J44" s="342" t="s">
        <v>32</v>
      </c>
      <c r="K44" s="77"/>
    </row>
    <row r="45" spans="1:11" ht="6.75" customHeight="1">
      <c r="A45" s="2"/>
      <c r="B45" s="69"/>
      <c r="C45" s="78"/>
      <c r="D45" s="78"/>
      <c r="E45" s="78"/>
      <c r="F45" s="78"/>
      <c r="G45" s="78"/>
      <c r="H45" s="78"/>
      <c r="I45" s="78"/>
      <c r="J45" s="14"/>
      <c r="K45" s="78"/>
    </row>
    <row r="46" spans="1:11" ht="5.25" customHeight="1">
      <c r="A46" s="2"/>
      <c r="B46" s="3"/>
      <c r="C46" s="79"/>
      <c r="D46" s="80"/>
      <c r="E46" s="2"/>
      <c r="F46" s="2"/>
      <c r="G46" s="2"/>
      <c r="H46" s="2"/>
      <c r="I46" s="35"/>
      <c r="J46" s="14"/>
      <c r="K46" s="5"/>
    </row>
    <row r="47" spans="1:11" ht="12.75">
      <c r="A47" s="2"/>
      <c r="B47" s="2"/>
      <c r="C47" s="81" t="s">
        <v>33</v>
      </c>
      <c r="D47" s="82"/>
      <c r="E47" s="82"/>
      <c r="F47" s="82"/>
      <c r="G47" s="2"/>
      <c r="H47" s="2"/>
      <c r="I47" s="35"/>
      <c r="J47" s="14"/>
      <c r="K47" s="5"/>
    </row>
    <row r="48" spans="1:11" ht="12.75">
      <c r="A48" s="2"/>
      <c r="B48" s="32"/>
      <c r="C48" s="32"/>
      <c r="D48" s="32"/>
      <c r="E48" s="32"/>
      <c r="F48" s="32"/>
      <c r="G48" s="32"/>
      <c r="H48" s="32"/>
      <c r="I48" s="32"/>
      <c r="J48" s="32"/>
      <c r="K48" s="83" t="s">
        <v>34</v>
      </c>
    </row>
    <row r="49" spans="1:11" ht="12.75">
      <c r="A49" s="2"/>
      <c r="B49" s="32"/>
      <c r="C49" s="32"/>
      <c r="D49" s="32"/>
      <c r="E49" s="32"/>
      <c r="F49" s="32"/>
      <c r="G49" s="32"/>
      <c r="H49" s="32"/>
      <c r="I49" s="32"/>
      <c r="J49" s="32"/>
      <c r="K49" s="83"/>
    </row>
    <row r="50" spans="1:11" ht="12.75">
      <c r="A50" s="84"/>
      <c r="B50" s="32"/>
      <c r="C50" s="32"/>
      <c r="D50" s="32"/>
      <c r="E50" s="32"/>
      <c r="F50" s="32"/>
      <c r="G50" s="32"/>
      <c r="H50" s="85"/>
      <c r="I50" s="85"/>
      <c r="J50" s="85"/>
      <c r="K50" s="86"/>
    </row>
    <row r="51" spans="1:11" ht="7.5" customHeight="1">
      <c r="A51" s="84"/>
      <c r="B51" s="32"/>
      <c r="C51" s="32"/>
      <c r="D51" s="32"/>
      <c r="E51" s="32"/>
      <c r="F51" s="32"/>
      <c r="G51" s="32"/>
      <c r="H51" s="32"/>
      <c r="I51" s="32"/>
      <c r="J51" s="32"/>
      <c r="K51" s="83"/>
    </row>
    <row r="52" spans="1:11" ht="12.75">
      <c r="A52" s="84"/>
      <c r="B52" s="32" t="s">
        <v>35</v>
      </c>
      <c r="C52" s="32"/>
      <c r="D52" s="32"/>
      <c r="E52" s="32"/>
      <c r="F52" s="32"/>
      <c r="G52" s="32"/>
      <c r="H52" s="32"/>
      <c r="I52" s="32"/>
      <c r="J52" s="32"/>
      <c r="K52" s="83"/>
    </row>
    <row r="53" spans="1:11" ht="12.75">
      <c r="A53" s="84"/>
      <c r="B53" s="87" t="s">
        <v>36</v>
      </c>
      <c r="C53" s="88"/>
      <c r="D53" s="88"/>
      <c r="E53" s="88"/>
      <c r="F53" s="89"/>
      <c r="G53" s="32"/>
      <c r="H53" s="32"/>
      <c r="I53" s="32"/>
      <c r="J53" s="32"/>
      <c r="K53" s="83"/>
    </row>
    <row r="54" spans="1:11" ht="12.75">
      <c r="A54" s="2"/>
      <c r="B54" s="90"/>
      <c r="C54" s="32"/>
      <c r="D54" s="32"/>
      <c r="E54" s="32"/>
      <c r="F54" s="91"/>
      <c r="G54" s="32"/>
      <c r="H54" s="32"/>
      <c r="I54" s="32"/>
      <c r="J54" s="32"/>
      <c r="K54" s="83"/>
    </row>
    <row r="55" spans="1:11" ht="12.75">
      <c r="A55" s="3"/>
      <c r="B55" s="92"/>
      <c r="C55" s="93"/>
      <c r="D55" s="93"/>
      <c r="E55" s="93"/>
      <c r="F55" s="94"/>
      <c r="G55" s="32"/>
      <c r="H55" s="32"/>
      <c r="I55" s="32"/>
      <c r="J55" s="32"/>
      <c r="K55" s="83"/>
    </row>
    <row r="56" spans="1:11" ht="8.25" customHeight="1">
      <c r="A56" s="3"/>
      <c r="B56" s="32"/>
      <c r="C56" s="32"/>
      <c r="D56" s="32"/>
      <c r="E56" s="32"/>
      <c r="F56" s="32"/>
      <c r="G56" s="32"/>
      <c r="H56" s="32"/>
      <c r="I56" s="32"/>
      <c r="J56" s="32"/>
      <c r="K56" s="83"/>
    </row>
    <row r="57" spans="1:11" ht="12.75">
      <c r="A57" s="3"/>
      <c r="B57" s="95" t="s">
        <v>37</v>
      </c>
      <c r="C57" s="96"/>
      <c r="D57" s="96"/>
      <c r="E57" s="96"/>
      <c r="F57" s="96"/>
      <c r="G57" s="96"/>
      <c r="H57" s="96"/>
      <c r="I57" s="96"/>
      <c r="J57" s="96"/>
      <c r="K57" s="2"/>
    </row>
    <row r="58" spans="1:11" ht="11.25" customHeight="1">
      <c r="A58" s="3"/>
      <c r="B58" s="97" t="s">
        <v>38</v>
      </c>
      <c r="C58" s="98"/>
      <c r="D58" s="98"/>
      <c r="E58" s="98"/>
      <c r="F58" s="98"/>
      <c r="G58" s="98"/>
      <c r="H58" s="99"/>
      <c r="I58" s="100"/>
      <c r="J58" s="101"/>
      <c r="K58" s="102"/>
    </row>
    <row r="59" spans="1:11" ht="23.25" customHeight="1">
      <c r="A59" s="3"/>
      <c r="B59" s="103" t="s">
        <v>5</v>
      </c>
      <c r="C59" s="360" t="s">
        <v>39</v>
      </c>
      <c r="D59" s="360"/>
      <c r="E59" s="360"/>
      <c r="F59" s="360"/>
      <c r="G59" s="360"/>
      <c r="H59" s="360"/>
      <c r="I59" s="360"/>
      <c r="J59" s="360"/>
      <c r="K59" s="360"/>
    </row>
    <row r="60" spans="1:11" ht="24.75" customHeight="1">
      <c r="A60" s="3"/>
      <c r="B60" s="103" t="s">
        <v>14</v>
      </c>
      <c r="C60" s="360" t="s">
        <v>40</v>
      </c>
      <c r="D60" s="360"/>
      <c r="E60" s="360"/>
      <c r="F60" s="360"/>
      <c r="G60" s="360"/>
      <c r="H60" s="360"/>
      <c r="I60" s="360"/>
      <c r="J60" s="360"/>
      <c r="K60" s="360"/>
    </row>
    <row r="61" spans="1:11" ht="24" customHeight="1">
      <c r="A61" s="3"/>
      <c r="B61" s="103" t="s">
        <v>41</v>
      </c>
      <c r="C61" s="360" t="s">
        <v>42</v>
      </c>
      <c r="D61" s="360"/>
      <c r="E61" s="360"/>
      <c r="F61" s="360"/>
      <c r="G61" s="360"/>
      <c r="H61" s="360"/>
      <c r="I61" s="360"/>
      <c r="J61" s="360"/>
      <c r="K61" s="360"/>
    </row>
    <row r="62" spans="1:11" ht="11.25" customHeight="1">
      <c r="A62" s="3"/>
      <c r="B62" s="104" t="s">
        <v>43</v>
      </c>
      <c r="C62" s="96"/>
      <c r="D62" s="96"/>
      <c r="E62" s="96"/>
      <c r="F62" s="96"/>
      <c r="G62" s="96"/>
      <c r="H62" s="96"/>
      <c r="I62" s="96"/>
      <c r="J62" s="96"/>
      <c r="K62" s="105"/>
    </row>
    <row r="63" spans="1:11" ht="23.25" customHeight="1">
      <c r="A63" s="3"/>
      <c r="B63" s="362" t="s">
        <v>44</v>
      </c>
      <c r="C63" s="362"/>
      <c r="D63" s="362"/>
      <c r="E63" s="362"/>
      <c r="F63" s="362"/>
      <c r="G63" s="362"/>
      <c r="H63" s="362"/>
      <c r="I63" s="362"/>
      <c r="J63" s="362"/>
      <c r="K63" s="362"/>
    </row>
    <row r="64" spans="1:11" ht="12.75">
      <c r="A64" s="3"/>
      <c r="B64" s="96"/>
      <c r="C64" s="96"/>
      <c r="D64" s="96"/>
      <c r="E64" s="96"/>
      <c r="F64" s="96"/>
      <c r="G64" s="96"/>
      <c r="H64" s="96"/>
      <c r="I64" s="96"/>
      <c r="J64" s="96"/>
      <c r="K64" s="2"/>
    </row>
    <row r="65" spans="1:11" ht="12.75">
      <c r="A65" s="3"/>
      <c r="B65" s="106"/>
      <c r="C65" s="2"/>
      <c r="D65" s="107"/>
      <c r="E65" s="96"/>
      <c r="F65" s="96"/>
      <c r="G65" s="96"/>
      <c r="H65" s="96"/>
      <c r="I65" s="96"/>
      <c r="J65" s="96"/>
      <c r="K65" s="2"/>
    </row>
    <row r="66" spans="2:11" ht="12.75">
      <c r="B66" s="106"/>
      <c r="C66" s="2"/>
      <c r="D66" s="108"/>
      <c r="E66" s="96"/>
      <c r="F66" s="96"/>
      <c r="G66" s="96"/>
      <c r="H66" s="96"/>
      <c r="I66" s="96"/>
      <c r="J66" s="96"/>
      <c r="K66" s="2"/>
    </row>
    <row r="67" spans="2:11" ht="12.75">
      <c r="B67" s="106"/>
      <c r="C67" s="2"/>
      <c r="D67" s="108"/>
      <c r="E67" s="96"/>
      <c r="F67" s="96"/>
      <c r="G67" s="96"/>
      <c r="H67" s="96"/>
      <c r="I67" s="96"/>
      <c r="J67" s="96"/>
      <c r="K67" s="2"/>
    </row>
    <row r="68" spans="2:11" ht="12.75">
      <c r="B68" s="106"/>
      <c r="C68" s="2"/>
      <c r="D68" s="108"/>
      <c r="E68" s="96"/>
      <c r="F68" s="96"/>
      <c r="G68" s="96"/>
      <c r="H68" s="96"/>
      <c r="I68" s="96"/>
      <c r="J68" s="96"/>
      <c r="K68" s="2"/>
    </row>
    <row r="69" spans="2:11" ht="12.75">
      <c r="B69" s="96"/>
      <c r="C69" s="106"/>
      <c r="D69" s="107"/>
      <c r="E69" s="96"/>
      <c r="F69" s="96"/>
      <c r="G69" s="96"/>
      <c r="H69" s="96"/>
      <c r="I69" s="96"/>
      <c r="J69" s="2"/>
      <c r="K69" s="109"/>
    </row>
    <row r="70" spans="2:11" ht="12.75">
      <c r="B70" s="110" t="s">
        <v>45</v>
      </c>
      <c r="C70" s="96"/>
      <c r="D70" s="96"/>
      <c r="E70" s="96"/>
      <c r="F70" s="96"/>
      <c r="G70" s="96"/>
      <c r="H70" s="111"/>
      <c r="I70" s="111"/>
      <c r="J70" s="111"/>
      <c r="K70" s="2"/>
    </row>
    <row r="71" spans="2:11" ht="12.75">
      <c r="B71" s="96"/>
      <c r="C71" s="96"/>
      <c r="D71" s="96"/>
      <c r="E71" s="96"/>
      <c r="F71" s="96"/>
      <c r="G71" s="96"/>
      <c r="H71" s="111"/>
      <c r="I71" s="111"/>
      <c r="J71" s="111"/>
      <c r="K71" s="2"/>
    </row>
    <row r="72" spans="2:11" ht="12.75">
      <c r="B72" s="112"/>
      <c r="C72" s="113" t="s">
        <v>46</v>
      </c>
      <c r="D72" s="96"/>
      <c r="E72" s="96"/>
      <c r="F72" s="96"/>
      <c r="G72" s="96"/>
      <c r="H72" s="96"/>
      <c r="I72" s="96"/>
      <c r="J72" s="96"/>
      <c r="K72" s="2"/>
    </row>
    <row r="73" spans="2:11" ht="12.75">
      <c r="B73" s="96"/>
      <c r="C73" s="113" t="s">
        <v>47</v>
      </c>
      <c r="D73" s="96"/>
      <c r="E73" s="96"/>
      <c r="F73" s="96"/>
      <c r="G73" s="96"/>
      <c r="H73" s="96"/>
      <c r="I73" s="96"/>
      <c r="J73" s="96"/>
      <c r="K73" s="2"/>
    </row>
    <row r="74" spans="2:11" ht="12.75">
      <c r="B74" s="96"/>
      <c r="C74" s="96"/>
      <c r="D74" s="96"/>
      <c r="E74" s="96"/>
      <c r="F74" s="96"/>
      <c r="G74" s="96"/>
      <c r="H74" s="96"/>
      <c r="I74" s="96"/>
      <c r="J74" s="96"/>
      <c r="K74" s="2"/>
    </row>
    <row r="75" spans="2:11" ht="12.75">
      <c r="B75" s="114"/>
      <c r="C75" s="113" t="s">
        <v>48</v>
      </c>
      <c r="D75" s="96"/>
      <c r="E75" s="96"/>
      <c r="F75" s="96"/>
      <c r="G75" s="96"/>
      <c r="H75" s="96"/>
      <c r="I75" s="96"/>
      <c r="J75" s="96"/>
      <c r="K75" s="2"/>
    </row>
    <row r="76" spans="2:11" ht="12.75">
      <c r="B76" s="96"/>
      <c r="C76" s="113" t="s">
        <v>49</v>
      </c>
      <c r="D76" s="96"/>
      <c r="E76" s="96"/>
      <c r="F76" s="96"/>
      <c r="G76" s="96"/>
      <c r="H76" s="96"/>
      <c r="I76" s="96"/>
      <c r="J76" s="96"/>
      <c r="K76" s="2"/>
    </row>
    <row r="77" spans="2:11" ht="12.75">
      <c r="B77" s="96"/>
      <c r="C77" s="96"/>
      <c r="D77" s="96"/>
      <c r="E77" s="96"/>
      <c r="F77" s="96"/>
      <c r="G77" s="96"/>
      <c r="H77" s="96"/>
      <c r="I77" s="96"/>
      <c r="J77" s="96"/>
      <c r="K77" s="2"/>
    </row>
    <row r="78" spans="2:11" ht="13.5" customHeight="1">
      <c r="B78" s="115"/>
      <c r="C78" s="363" t="s">
        <v>50</v>
      </c>
      <c r="D78" s="363"/>
      <c r="E78" s="363"/>
      <c r="F78" s="363"/>
      <c r="G78" s="363"/>
      <c r="H78" s="363"/>
      <c r="I78" s="363"/>
      <c r="J78" s="363"/>
      <c r="K78" s="363"/>
    </row>
    <row r="79" spans="2:11" ht="15" customHeight="1">
      <c r="B79" s="96"/>
      <c r="C79" s="361" t="s">
        <v>51</v>
      </c>
      <c r="D79" s="361"/>
      <c r="E79" s="361"/>
      <c r="F79" s="361"/>
      <c r="G79" s="361"/>
      <c r="H79" s="361"/>
      <c r="I79" s="361"/>
      <c r="J79" s="361"/>
      <c r="K79" s="361"/>
    </row>
    <row r="80" spans="2:11" ht="15" customHeight="1">
      <c r="B80" s="96"/>
      <c r="C80" s="116"/>
      <c r="D80" s="116"/>
      <c r="E80" s="116"/>
      <c r="F80" s="116"/>
      <c r="G80" s="116"/>
      <c r="H80" s="116"/>
      <c r="I80" s="116"/>
      <c r="J80" s="116"/>
      <c r="K80" s="116"/>
    </row>
    <row r="81" spans="2:11" ht="13.5" customHeight="1">
      <c r="B81" s="117"/>
      <c r="C81" s="364" t="s">
        <v>52</v>
      </c>
      <c r="D81" s="364"/>
      <c r="E81" s="364"/>
      <c r="F81" s="364"/>
      <c r="G81" s="364"/>
      <c r="H81" s="364"/>
      <c r="I81" s="364"/>
      <c r="J81" s="364"/>
      <c r="K81" s="364"/>
    </row>
    <row r="82" spans="2:11" ht="12.75" customHeight="1">
      <c r="B82" s="96"/>
      <c r="C82" s="361" t="s">
        <v>53</v>
      </c>
      <c r="D82" s="361"/>
      <c r="E82" s="361"/>
      <c r="F82" s="361"/>
      <c r="G82" s="361"/>
      <c r="H82" s="361"/>
      <c r="I82" s="361"/>
      <c r="J82" s="361"/>
      <c r="K82" s="361"/>
    </row>
    <row r="83" spans="2:11" ht="12.75" customHeight="1">
      <c r="B83" s="96"/>
      <c r="C83" s="361" t="s">
        <v>54</v>
      </c>
      <c r="D83" s="361"/>
      <c r="E83" s="361"/>
      <c r="F83" s="361"/>
      <c r="G83" s="361"/>
      <c r="H83" s="361"/>
      <c r="I83" s="361"/>
      <c r="J83" s="361"/>
      <c r="K83" s="361"/>
    </row>
    <row r="84" spans="2:11" ht="12.75" customHeight="1">
      <c r="B84" s="96"/>
      <c r="C84" s="361" t="s">
        <v>55</v>
      </c>
      <c r="D84" s="361"/>
      <c r="E84" s="361"/>
      <c r="F84" s="361"/>
      <c r="G84" s="361"/>
      <c r="H84" s="361"/>
      <c r="I84" s="361"/>
      <c r="J84" s="361"/>
      <c r="K84" s="361"/>
    </row>
    <row r="85" spans="2:11" ht="12.75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ht="12.75">
      <c r="B86" s="118"/>
      <c r="C86" s="118"/>
      <c r="D86" s="118"/>
      <c r="E86" s="118"/>
      <c r="F86" s="118"/>
      <c r="G86" s="118"/>
      <c r="H86" s="118"/>
      <c r="I86" s="118"/>
      <c r="J86" s="118"/>
      <c r="K86" s="118"/>
    </row>
    <row r="87" spans="2:11" ht="12.75">
      <c r="B87" s="118"/>
      <c r="C87" s="118"/>
      <c r="D87" s="118"/>
      <c r="E87" s="118"/>
      <c r="F87" s="118"/>
      <c r="G87" s="118"/>
      <c r="H87" s="118"/>
      <c r="I87" s="118"/>
      <c r="J87" s="118"/>
      <c r="K87" s="118"/>
    </row>
  </sheetData>
  <sheetProtection selectLockedCells="1" selectUnlockedCells="1"/>
  <mergeCells count="33">
    <mergeCell ref="C84:K84"/>
    <mergeCell ref="B63:K63"/>
    <mergeCell ref="C78:K78"/>
    <mergeCell ref="C79:K79"/>
    <mergeCell ref="C81:K81"/>
    <mergeCell ref="C82:K82"/>
    <mergeCell ref="C83:K83"/>
    <mergeCell ref="B30:D30"/>
    <mergeCell ref="B31:D31"/>
    <mergeCell ref="B35:K35"/>
    <mergeCell ref="C59:K59"/>
    <mergeCell ref="C60:K60"/>
    <mergeCell ref="C61:K61"/>
    <mergeCell ref="I14:J14"/>
    <mergeCell ref="B16:B19"/>
    <mergeCell ref="C16:F16"/>
    <mergeCell ref="G16:I16"/>
    <mergeCell ref="C17:F17"/>
    <mergeCell ref="G17:I17"/>
    <mergeCell ref="C18:F18"/>
    <mergeCell ref="G18:I18"/>
    <mergeCell ref="C19:F19"/>
    <mergeCell ref="G19:I19"/>
    <mergeCell ref="E3:K3"/>
    <mergeCell ref="B5:D5"/>
    <mergeCell ref="E5:K5"/>
    <mergeCell ref="B8:B12"/>
    <mergeCell ref="C8:D8"/>
    <mergeCell ref="I8:J8"/>
    <mergeCell ref="I9:J9"/>
    <mergeCell ref="I10:J10"/>
    <mergeCell ref="I11:J11"/>
    <mergeCell ref="I12:J12"/>
  </mergeCells>
  <printOptions/>
  <pageMargins left="0.6298611111111111" right="0.39375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M88"/>
  <sheetViews>
    <sheetView zoomScalePageLayoutView="0" workbookViewId="0" topLeftCell="A31">
      <selection activeCell="H48" sqref="H48"/>
    </sheetView>
  </sheetViews>
  <sheetFormatPr defaultColWidth="9.140625" defaultRowHeight="12.75"/>
  <cols>
    <col min="1" max="1" width="9.7109375" style="119" customWidth="1"/>
    <col min="2" max="3" width="10.57421875" style="119" customWidth="1"/>
    <col min="4" max="4" width="11.28125" style="119" customWidth="1"/>
    <col min="5" max="5" width="8.28125" style="119" customWidth="1"/>
    <col min="6" max="6" width="8.7109375" style="119" customWidth="1"/>
    <col min="7" max="7" width="8.00390625" style="119" customWidth="1"/>
    <col min="8" max="8" width="12.28125" style="119" customWidth="1"/>
    <col min="9" max="9" width="7.28125" style="119" customWidth="1"/>
    <col min="10" max="10" width="7.7109375" style="119" customWidth="1"/>
    <col min="11" max="16384" width="9.140625" style="119" customWidth="1"/>
  </cols>
  <sheetData>
    <row r="1" spans="1:10" ht="15">
      <c r="A1" s="365" t="s">
        <v>56</v>
      </c>
      <c r="B1" s="365"/>
      <c r="C1" s="365"/>
      <c r="D1" s="365"/>
      <c r="E1" s="365"/>
      <c r="F1" s="365"/>
      <c r="G1" s="365"/>
      <c r="H1" s="365"/>
      <c r="I1" s="365"/>
      <c r="J1" s="365"/>
    </row>
    <row r="2" spans="1:10" ht="12.75">
      <c r="A2" s="120"/>
      <c r="B2" s="121"/>
      <c r="D2" s="122" t="s">
        <v>57</v>
      </c>
      <c r="E2" s="121"/>
      <c r="F2" s="121"/>
      <c r="G2" s="121"/>
      <c r="H2" s="121"/>
      <c r="I2" s="121"/>
      <c r="J2" s="123"/>
    </row>
    <row r="3" spans="1:10" ht="12.75">
      <c r="A3" s="124" t="s">
        <v>58</v>
      </c>
      <c r="B3" s="121"/>
      <c r="D3" s="122"/>
      <c r="E3" s="121"/>
      <c r="F3" s="121"/>
      <c r="G3" s="121"/>
      <c r="H3" s="121"/>
      <c r="I3" s="121"/>
      <c r="J3" s="123"/>
    </row>
    <row r="4" spans="1:10" ht="12.75">
      <c r="A4" s="124"/>
      <c r="B4" s="121" t="s">
        <v>59</v>
      </c>
      <c r="D4" s="125"/>
      <c r="E4" s="121"/>
      <c r="F4" s="121"/>
      <c r="G4" s="121"/>
      <c r="H4" s="121"/>
      <c r="I4" s="121"/>
      <c r="J4" s="126"/>
    </row>
    <row r="5" spans="1:10" ht="12.75">
      <c r="A5" s="366"/>
      <c r="B5" s="366"/>
      <c r="C5" s="366"/>
      <c r="D5" s="366"/>
      <c r="E5" s="366"/>
      <c r="F5" s="127"/>
      <c r="G5" s="127"/>
      <c r="H5" s="127"/>
      <c r="I5" s="127"/>
      <c r="J5" s="128"/>
    </row>
    <row r="6" spans="1:10" ht="38.25" customHeight="1">
      <c r="A6" s="129" t="s">
        <v>60</v>
      </c>
      <c r="B6" s="130" t="s">
        <v>61</v>
      </c>
      <c r="C6" s="131" t="s">
        <v>62</v>
      </c>
      <c r="D6" s="131" t="s">
        <v>63</v>
      </c>
      <c r="E6" s="131" t="s">
        <v>64</v>
      </c>
      <c r="F6" s="131" t="s">
        <v>65</v>
      </c>
      <c r="G6" s="132"/>
      <c r="H6" s="132"/>
      <c r="I6" s="132"/>
      <c r="J6" s="133"/>
    </row>
    <row r="7" spans="1:10" ht="9.75" customHeight="1">
      <c r="A7" s="134" t="s">
        <v>66</v>
      </c>
      <c r="B7" s="135" t="s">
        <v>67</v>
      </c>
      <c r="C7" s="135" t="s">
        <v>68</v>
      </c>
      <c r="D7" s="135" t="s">
        <v>69</v>
      </c>
      <c r="E7" s="135" t="s">
        <v>70</v>
      </c>
      <c r="F7" s="136" t="s">
        <v>71</v>
      </c>
      <c r="G7" s="132"/>
      <c r="H7" s="132"/>
      <c r="I7" s="132"/>
      <c r="J7" s="133"/>
    </row>
    <row r="8" spans="1:10" ht="12.75">
      <c r="A8" s="137" t="s">
        <v>72</v>
      </c>
      <c r="B8" s="138">
        <f>IF($D$4&lt;95,1,"")</f>
        <v>1</v>
      </c>
      <c r="C8" s="138">
        <f>IF($D$4&lt;=95,$D$4,0)</f>
        <v>0</v>
      </c>
      <c r="D8" s="138" t="e">
        <f>C8/C13</f>
        <v>#DIV/0!</v>
      </c>
      <c r="E8" s="138">
        <v>0</v>
      </c>
      <c r="F8" s="138" t="e">
        <f>D8*E8</f>
        <v>#DIV/0!</v>
      </c>
      <c r="G8" s="132"/>
      <c r="H8" s="132"/>
      <c r="I8" s="132"/>
      <c r="J8" s="133"/>
    </row>
    <row r="9" spans="1:10" ht="12.75">
      <c r="A9" s="137" t="s">
        <v>73</v>
      </c>
      <c r="B9" s="138">
        <f>IF(AND($D$4&gt;=95,$D$4&lt;110),1,"")</f>
      </c>
      <c r="C9" s="138">
        <f>IF(AND($D$4&gt;95,$D$4&lt;=110),$D$4,0)</f>
        <v>0</v>
      </c>
      <c r="D9" s="138" t="e">
        <f>C9/C13</f>
        <v>#DIV/0!</v>
      </c>
      <c r="E9" s="138">
        <v>5</v>
      </c>
      <c r="F9" s="138" t="e">
        <f>D9*E9</f>
        <v>#DIV/0!</v>
      </c>
      <c r="G9" s="132"/>
      <c r="H9" s="132"/>
      <c r="I9" s="132"/>
      <c r="J9" s="133"/>
    </row>
    <row r="10" spans="1:10" ht="12.75">
      <c r="A10" s="137" t="s">
        <v>74</v>
      </c>
      <c r="B10" s="138">
        <f>IF(AND($D$4&gt;=110,$D$4&lt;130),1,"")</f>
      </c>
      <c r="C10" s="138">
        <f>IF(AND($D$4&gt;110,$D$4&lt;=130),$D$4,0)</f>
        <v>0</v>
      </c>
      <c r="D10" s="138" t="e">
        <f>C10/C13</f>
        <v>#DIV/0!</v>
      </c>
      <c r="E10" s="138">
        <v>15</v>
      </c>
      <c r="F10" s="138" t="e">
        <f>D10*E10</f>
        <v>#DIV/0!</v>
      </c>
      <c r="G10" s="132"/>
      <c r="H10" s="132"/>
      <c r="I10" s="132"/>
      <c r="J10" s="133"/>
    </row>
    <row r="11" spans="1:10" ht="12.75">
      <c r="A11" s="137" t="s">
        <v>75</v>
      </c>
      <c r="B11" s="138">
        <f>IF(AND($D$4&gt;=130,$D$4&lt;160),1,"")</f>
      </c>
      <c r="C11" s="138">
        <f>IF(AND($D$4&gt;130,$D$4&lt;=160),$D$4,0)</f>
        <v>0</v>
      </c>
      <c r="D11" s="138" t="e">
        <f>C11/C13</f>
        <v>#DIV/0!</v>
      </c>
      <c r="E11" s="138">
        <v>30</v>
      </c>
      <c r="F11" s="138" t="e">
        <f>D11*E11</f>
        <v>#DIV/0!</v>
      </c>
      <c r="G11" s="132"/>
      <c r="H11" s="132"/>
      <c r="I11" s="132"/>
      <c r="J11" s="133"/>
    </row>
    <row r="12" spans="1:10" ht="12.75">
      <c r="A12" s="137" t="s">
        <v>76</v>
      </c>
      <c r="B12" s="138">
        <f>IF($D$4&gt;160,1,"")</f>
      </c>
      <c r="C12" s="138">
        <f>IF($D$4&gt;160,$D$4,0)</f>
        <v>0</v>
      </c>
      <c r="D12" s="138" t="e">
        <f>C12/C13</f>
        <v>#DIV/0!</v>
      </c>
      <c r="E12" s="138">
        <v>50</v>
      </c>
      <c r="F12" s="138" t="e">
        <f>D12*E12</f>
        <v>#DIV/0!</v>
      </c>
      <c r="G12" s="132"/>
      <c r="H12" s="132"/>
      <c r="I12" s="132"/>
      <c r="J12" s="133"/>
    </row>
    <row r="13" spans="1:10" ht="12.75">
      <c r="A13" s="139"/>
      <c r="B13" s="140" t="s">
        <v>77</v>
      </c>
      <c r="C13" s="141">
        <f>SUM(C8:C12)</f>
        <v>0</v>
      </c>
      <c r="D13" s="132"/>
      <c r="E13" s="132"/>
      <c r="F13" s="142" t="s">
        <v>78</v>
      </c>
      <c r="G13" s="141" t="e">
        <f>SUM(F8:F12)</f>
        <v>#DIV/0!</v>
      </c>
      <c r="H13" s="132"/>
      <c r="I13" s="132"/>
      <c r="J13" s="133"/>
    </row>
    <row r="14" spans="1:10" ht="12.75">
      <c r="A14" s="143"/>
      <c r="B14" s="132"/>
      <c r="C14" s="132"/>
      <c r="D14" s="132"/>
      <c r="E14" s="132"/>
      <c r="F14" s="132"/>
      <c r="G14" s="132"/>
      <c r="H14" s="132"/>
      <c r="I14" s="132"/>
      <c r="J14" s="133"/>
    </row>
    <row r="15" spans="1:10" ht="22.5" customHeight="1">
      <c r="A15" s="367" t="s">
        <v>79</v>
      </c>
      <c r="B15" s="367"/>
      <c r="C15" s="367"/>
      <c r="D15" s="132"/>
      <c r="E15" s="132"/>
      <c r="F15" s="132"/>
      <c r="G15" s="132"/>
      <c r="H15" s="132"/>
      <c r="I15" s="132"/>
      <c r="J15" s="133"/>
    </row>
    <row r="16" spans="1:10" ht="33" customHeight="1">
      <c r="A16" s="368" t="s">
        <v>80</v>
      </c>
      <c r="B16" s="368"/>
      <c r="C16" s="144" t="s">
        <v>81</v>
      </c>
      <c r="D16" s="132"/>
      <c r="E16" s="132"/>
      <c r="F16" s="369" t="s">
        <v>82</v>
      </c>
      <c r="G16" s="369"/>
      <c r="H16" s="369"/>
      <c r="I16" s="132"/>
      <c r="J16" s="133"/>
    </row>
    <row r="17" spans="1:10" ht="10.5" customHeight="1">
      <c r="A17" s="370" t="s">
        <v>83</v>
      </c>
      <c r="B17" s="370"/>
      <c r="C17" s="146" t="s">
        <v>84</v>
      </c>
      <c r="D17" s="147"/>
      <c r="E17" s="132"/>
      <c r="F17" s="369"/>
      <c r="G17" s="369"/>
      <c r="H17" s="369"/>
      <c r="I17" s="132"/>
      <c r="J17" s="133"/>
    </row>
    <row r="18" spans="1:10" ht="43.5" customHeight="1">
      <c r="A18" s="371" t="s">
        <v>85</v>
      </c>
      <c r="B18" s="371"/>
      <c r="C18" s="148"/>
      <c r="D18" s="132"/>
      <c r="E18" s="132"/>
      <c r="F18" s="149" t="s">
        <v>86</v>
      </c>
      <c r="G18" s="149" t="s">
        <v>87</v>
      </c>
      <c r="H18" s="149" t="s">
        <v>88</v>
      </c>
      <c r="I18" s="132"/>
      <c r="J18" s="133"/>
    </row>
    <row r="19" spans="1:10" ht="18" customHeight="1">
      <c r="A19" s="371" t="s">
        <v>89</v>
      </c>
      <c r="B19" s="371"/>
      <c r="C19" s="150"/>
      <c r="D19" s="132"/>
      <c r="E19" s="132"/>
      <c r="F19" s="146" t="s">
        <v>90</v>
      </c>
      <c r="G19" s="146" t="s">
        <v>91</v>
      </c>
      <c r="H19" s="146" t="s">
        <v>92</v>
      </c>
      <c r="I19" s="132"/>
      <c r="J19" s="133"/>
    </row>
    <row r="20" spans="1:10" ht="12.75" customHeight="1">
      <c r="A20" s="371" t="s">
        <v>93</v>
      </c>
      <c r="B20" s="371"/>
      <c r="C20" s="150"/>
      <c r="D20" s="132"/>
      <c r="E20" s="132"/>
      <c r="F20" s="138" t="s">
        <v>94</v>
      </c>
      <c r="G20" s="138" t="e">
        <f>IF(E22&lt;=50,"X",0)</f>
        <v>#DIV/0!</v>
      </c>
      <c r="H20" s="138">
        <v>0</v>
      </c>
      <c r="I20" s="132"/>
      <c r="J20" s="133"/>
    </row>
    <row r="21" spans="1:10" ht="14.25" customHeight="1">
      <c r="A21" s="371" t="s">
        <v>95</v>
      </c>
      <c r="B21" s="371"/>
      <c r="C21" s="150"/>
      <c r="D21" s="132"/>
      <c r="E21" s="132"/>
      <c r="F21" s="138" t="s">
        <v>96</v>
      </c>
      <c r="G21" s="138" t="e">
        <f>IF(E22&gt;50,IF(E22&lt;=75,"X",0),0)</f>
        <v>#DIV/0!</v>
      </c>
      <c r="H21" s="138">
        <v>10</v>
      </c>
      <c r="I21" s="132"/>
      <c r="J21" s="133"/>
    </row>
    <row r="22" spans="1:10" ht="12.75">
      <c r="A22" s="139"/>
      <c r="B22" s="140" t="s">
        <v>97</v>
      </c>
      <c r="C22" s="141">
        <f>SUM(C18:C21)</f>
        <v>0</v>
      </c>
      <c r="D22" s="151" t="s">
        <v>98</v>
      </c>
      <c r="E22" s="151" t="e">
        <f>C22/C13*100</f>
        <v>#DIV/0!</v>
      </c>
      <c r="F22" s="138" t="s">
        <v>99</v>
      </c>
      <c r="G22" s="138" t="e">
        <f>IF(E22&gt;75,IF(E22&lt;=100,"X",0),0)</f>
        <v>#DIV/0!</v>
      </c>
      <c r="H22" s="138">
        <v>20</v>
      </c>
      <c r="I22" s="132"/>
      <c r="J22" s="133"/>
    </row>
    <row r="23" spans="1:10" ht="12.75">
      <c r="A23" s="143"/>
      <c r="B23" s="132"/>
      <c r="C23" s="132"/>
      <c r="D23" s="132"/>
      <c r="E23" s="132"/>
      <c r="F23" s="138" t="s">
        <v>100</v>
      </c>
      <c r="G23" s="138" t="e">
        <f>IF(E22&gt;100,"X",0)</f>
        <v>#DIV/0!</v>
      </c>
      <c r="H23" s="138">
        <v>30</v>
      </c>
      <c r="I23" s="132"/>
      <c r="J23" s="133"/>
    </row>
    <row r="24" spans="1:10" ht="12.75">
      <c r="A24" s="152"/>
      <c r="B24" s="153"/>
      <c r="C24" s="153"/>
      <c r="D24" s="153"/>
      <c r="E24" s="153"/>
      <c r="F24" s="140" t="s">
        <v>101</v>
      </c>
      <c r="G24" s="141" t="e">
        <f>IF(E22&lt;=50,0,IF(E22&lt;=75,10,IF(E22&lt;=100,20,30)))</f>
        <v>#DIV/0!</v>
      </c>
      <c r="H24" s="132"/>
      <c r="I24" s="132"/>
      <c r="J24" s="133"/>
    </row>
    <row r="25" spans="1:10" ht="12.75">
      <c r="A25" s="124" t="s">
        <v>102</v>
      </c>
      <c r="F25" s="154"/>
      <c r="G25" s="155"/>
      <c r="H25" s="132"/>
      <c r="I25" s="132"/>
      <c r="J25" s="133"/>
    </row>
    <row r="26" spans="1:10" ht="12.75">
      <c r="A26" s="156" t="s">
        <v>103</v>
      </c>
      <c r="F26" s="143"/>
      <c r="G26" s="132"/>
      <c r="H26" s="132"/>
      <c r="I26" s="132"/>
      <c r="J26" s="133"/>
    </row>
    <row r="27" spans="1:10" ht="35.25" customHeight="1">
      <c r="A27" s="372" t="s">
        <v>104</v>
      </c>
      <c r="B27" s="372"/>
      <c r="C27" s="372"/>
      <c r="D27" s="372"/>
      <c r="F27" s="373" t="s">
        <v>105</v>
      </c>
      <c r="G27" s="373"/>
      <c r="H27" s="373"/>
      <c r="I27" s="132"/>
      <c r="J27" s="133"/>
    </row>
    <row r="28" spans="1:10" ht="16.5">
      <c r="A28" s="374" t="s">
        <v>106</v>
      </c>
      <c r="B28" s="374"/>
      <c r="C28" s="157" t="s">
        <v>107</v>
      </c>
      <c r="D28" s="157" t="s">
        <v>108</v>
      </c>
      <c r="F28" s="158" t="s">
        <v>109</v>
      </c>
      <c r="G28" s="159" t="s">
        <v>87</v>
      </c>
      <c r="H28" s="160" t="s">
        <v>88</v>
      </c>
      <c r="I28" s="132"/>
      <c r="J28" s="133"/>
    </row>
    <row r="29" spans="1:10" ht="12.75">
      <c r="A29" s="375" t="s">
        <v>110</v>
      </c>
      <c r="B29" s="375"/>
      <c r="C29" s="161" t="s">
        <v>111</v>
      </c>
      <c r="D29" s="161" t="s">
        <v>112</v>
      </c>
      <c r="F29" s="145" t="s">
        <v>113</v>
      </c>
      <c r="G29" s="146" t="s">
        <v>114</v>
      </c>
      <c r="H29" s="146" t="s">
        <v>115</v>
      </c>
      <c r="I29" s="132"/>
      <c r="J29" s="133"/>
    </row>
    <row r="30" spans="1:10" ht="12.75">
      <c r="A30" s="162">
        <v>1</v>
      </c>
      <c r="B30" s="163" t="s">
        <v>116</v>
      </c>
      <c r="C30" s="164" t="s">
        <v>117</v>
      </c>
      <c r="D30" s="150">
        <f>C13</f>
        <v>0</v>
      </c>
      <c r="F30" s="137">
        <v>0</v>
      </c>
      <c r="G30" s="165">
        <v>0</v>
      </c>
      <c r="H30" s="138">
        <v>0</v>
      </c>
      <c r="I30" s="132"/>
      <c r="J30" s="133"/>
    </row>
    <row r="31" spans="1:10" ht="12.75">
      <c r="A31" s="162">
        <v>2</v>
      </c>
      <c r="B31" s="163" t="s">
        <v>118</v>
      </c>
      <c r="C31" s="164" t="s">
        <v>119</v>
      </c>
      <c r="D31" s="166">
        <f>C22</f>
        <v>0</v>
      </c>
      <c r="F31" s="137">
        <v>1</v>
      </c>
      <c r="G31" s="165">
        <v>0</v>
      </c>
      <c r="H31" s="138">
        <v>10</v>
      </c>
      <c r="I31" s="132"/>
      <c r="J31" s="133"/>
    </row>
    <row r="32" spans="1:10" ht="12.75">
      <c r="A32" s="162">
        <v>3</v>
      </c>
      <c r="B32" s="163" t="s">
        <v>120</v>
      </c>
      <c r="C32" s="164" t="s">
        <v>121</v>
      </c>
      <c r="D32" s="162">
        <f>D31*0.6</f>
        <v>0</v>
      </c>
      <c r="F32" s="137">
        <v>2</v>
      </c>
      <c r="G32" s="165">
        <v>0</v>
      </c>
      <c r="H32" s="138">
        <v>20</v>
      </c>
      <c r="I32" s="132"/>
      <c r="J32" s="133"/>
    </row>
    <row r="33" spans="1:10" ht="12.75">
      <c r="A33" s="162" t="s">
        <v>122</v>
      </c>
      <c r="B33" s="163" t="s">
        <v>123</v>
      </c>
      <c r="C33" s="164" t="s">
        <v>124</v>
      </c>
      <c r="D33" s="167">
        <f>D30+D32</f>
        <v>0</v>
      </c>
      <c r="F33" s="137">
        <v>3</v>
      </c>
      <c r="G33" s="165">
        <v>0</v>
      </c>
      <c r="H33" s="138">
        <v>30</v>
      </c>
      <c r="I33" s="132"/>
      <c r="J33" s="133"/>
    </row>
    <row r="34" spans="1:10" ht="12.75">
      <c r="A34" s="120"/>
      <c r="F34" s="137">
        <v>4</v>
      </c>
      <c r="G34" s="165">
        <v>0</v>
      </c>
      <c r="H34" s="138">
        <v>40</v>
      </c>
      <c r="I34" s="132"/>
      <c r="J34" s="133"/>
    </row>
    <row r="35" spans="1:10" ht="12.75">
      <c r="A35" s="156" t="s">
        <v>125</v>
      </c>
      <c r="F35" s="137">
        <v>5</v>
      </c>
      <c r="G35" s="165">
        <v>0</v>
      </c>
      <c r="H35" s="138">
        <v>50</v>
      </c>
      <c r="I35" s="132"/>
      <c r="J35" s="133"/>
    </row>
    <row r="36" spans="1:10" ht="24.75" customHeight="1">
      <c r="A36" s="376" t="s">
        <v>126</v>
      </c>
      <c r="B36" s="376"/>
      <c r="C36" s="376"/>
      <c r="D36" s="376"/>
      <c r="F36" s="154" t="s">
        <v>127</v>
      </c>
      <c r="G36" s="141">
        <f>IF(G31&lt;&gt;0,10,IF(G32&lt;&gt;0,20,IF(G33&lt;&gt;0,30,IF(G34&lt;&gt;0,40,IF(G35&lt;&gt;0,50,0)))))</f>
        <v>0</v>
      </c>
      <c r="H36" s="132"/>
      <c r="I36" s="132"/>
      <c r="J36" s="133"/>
    </row>
    <row r="37" spans="1:10" ht="11.25" customHeight="1">
      <c r="A37" s="374" t="s">
        <v>106</v>
      </c>
      <c r="B37" s="374"/>
      <c r="C37" s="157" t="s">
        <v>107</v>
      </c>
      <c r="D37" s="157" t="s">
        <v>108</v>
      </c>
      <c r="F37" s="154"/>
      <c r="G37" s="168"/>
      <c r="H37" s="132"/>
      <c r="I37" s="169"/>
      <c r="J37" s="170"/>
    </row>
    <row r="38" spans="1:10" ht="12" customHeight="1">
      <c r="A38" s="375" t="s">
        <v>110</v>
      </c>
      <c r="B38" s="375"/>
      <c r="C38" s="161" t="s">
        <v>111</v>
      </c>
      <c r="D38" s="161" t="s">
        <v>112</v>
      </c>
      <c r="F38" s="377" t="s">
        <v>128</v>
      </c>
      <c r="G38" s="377"/>
      <c r="H38" s="377"/>
      <c r="I38" s="171" t="e">
        <f>IF(($G$13+$G$24+$G$36)&gt;15,SUM($G$13,$G$24,$G$36),"")</f>
        <v>#DIV/0!</v>
      </c>
      <c r="J38" s="170"/>
    </row>
    <row r="39" spans="1:10" ht="14.25" customHeight="1">
      <c r="A39" s="162">
        <v>1</v>
      </c>
      <c r="B39" s="163" t="s">
        <v>129</v>
      </c>
      <c r="C39" s="164" t="s">
        <v>117</v>
      </c>
      <c r="D39" s="172">
        <v>0</v>
      </c>
      <c r="F39" s="143"/>
      <c r="G39" s="132"/>
      <c r="H39" s="132"/>
      <c r="I39" s="173" t="e">
        <f>IF(($G$13+$G$24+$G$36)&lt;=15,SUM($G$13,$G$24,$G$36),"")</f>
        <v>#DIV/0!</v>
      </c>
      <c r="J39" s="170"/>
    </row>
    <row r="40" spans="1:10" ht="14.25" customHeight="1">
      <c r="A40" s="162">
        <v>2</v>
      </c>
      <c r="B40" s="163" t="s">
        <v>130</v>
      </c>
      <c r="C40" s="164" t="s">
        <v>119</v>
      </c>
      <c r="D40" s="172">
        <v>0</v>
      </c>
      <c r="F40" s="154"/>
      <c r="G40" s="168"/>
      <c r="H40" s="132"/>
      <c r="I40" s="169"/>
      <c r="J40" s="170"/>
    </row>
    <row r="41" spans="1:10" ht="14.25" customHeight="1">
      <c r="A41" s="162">
        <v>3</v>
      </c>
      <c r="B41" s="163" t="s">
        <v>131</v>
      </c>
      <c r="C41" s="164" t="s">
        <v>121</v>
      </c>
      <c r="D41" s="162">
        <f>D40*0.6</f>
        <v>0</v>
      </c>
      <c r="F41" s="174"/>
      <c r="G41" s="175"/>
      <c r="H41" s="153"/>
      <c r="I41" s="169"/>
      <c r="J41" s="176"/>
    </row>
    <row r="42" spans="1:10" ht="21.75" customHeight="1">
      <c r="A42" s="162" t="s">
        <v>122</v>
      </c>
      <c r="B42" s="163" t="s">
        <v>132</v>
      </c>
      <c r="C42" s="164" t="s">
        <v>124</v>
      </c>
      <c r="D42" s="167">
        <f>D39+D41</f>
        <v>0</v>
      </c>
      <c r="E42" s="177">
        <f>IF(D42=0,"",IF(D42&lt;0.25*C13,"Calcolabile col Metodo del DM 10/77","Da calcolare con Perizia Estimativa"))</f>
      </c>
      <c r="F42" s="178"/>
      <c r="G42" s="179"/>
      <c r="H42" s="180"/>
      <c r="I42" s="181" t="s">
        <v>133</v>
      </c>
      <c r="J42" s="182" t="s">
        <v>134</v>
      </c>
    </row>
    <row r="43" spans="1:10" ht="9.75" customHeight="1">
      <c r="A43" s="120"/>
      <c r="I43" s="145" t="s">
        <v>135</v>
      </c>
      <c r="J43" s="183" t="s">
        <v>136</v>
      </c>
    </row>
    <row r="44" spans="1:10" ht="12.75">
      <c r="A44" s="120"/>
      <c r="D44" s="378" t="s">
        <v>128</v>
      </c>
      <c r="E44" s="378"/>
      <c r="F44" s="378"/>
      <c r="G44" s="184" t="e">
        <f>IF(($G$13+$G$24+$G$36)&gt;15,SUM($G$13,$G$24,$G$36),"")</f>
        <v>#DIV/0!</v>
      </c>
      <c r="I44" s="185" t="e">
        <f>IF($G$44="","",IF($G$44&lt;=20,"IV",IF($G$44&lt;=25,"V",IF($G$44&lt;=30,"VI",IF($G$44&lt;=35,"VII",IF($G$44&lt;=40,"VIII",IF($G$44&lt;=45,"IX",IF($G$44&lt;=50,"X","XI"))))))))</f>
        <v>#DIV/0!</v>
      </c>
      <c r="J44" s="186" t="e">
        <f>IF($G$44="","",IF($G$44&lt;=20,15,IF($G$44&lt;=25,20,IF($G$44&lt;=30,25,IF($G$44&lt;=35,30,IF($G$44&lt;=40,35,IF($G$44&lt;=45,40,IF($G$44&lt;=50,45,50))))))))</f>
        <v>#DIV/0!</v>
      </c>
    </row>
    <row r="45" spans="1:10" ht="12.75">
      <c r="A45" s="120"/>
      <c r="D45" s="187"/>
      <c r="E45" s="187"/>
      <c r="F45" s="187"/>
      <c r="G45" s="188" t="e">
        <f>IF(($G$13+$G$24+$G$36)&lt;=15,SUM($G$13,$G$24,$G$36),"")</f>
        <v>#DIV/0!</v>
      </c>
      <c r="I45" s="189" t="e">
        <f>IF($G$45&lt;=5,"I",IF($G$45&lt;=10,"II",IF($G$45&lt;=15,"III","")))</f>
        <v>#DIV/0!</v>
      </c>
      <c r="J45" s="190" t="e">
        <f>IF($G$45&lt;=5,0,IF($G$45&lt;=10,5,IF($G$45&lt;=15,10,"")))</f>
        <v>#DIV/0!</v>
      </c>
    </row>
    <row r="46" spans="1:10" ht="12.75">
      <c r="A46" s="120"/>
      <c r="J46" s="191"/>
    </row>
    <row r="47" spans="1:10" ht="12.75">
      <c r="A47" s="192" t="s">
        <v>137</v>
      </c>
      <c r="B47" s="379" t="s">
        <v>138</v>
      </c>
      <c r="C47" s="379"/>
      <c r="D47" s="379"/>
      <c r="E47" s="379"/>
      <c r="F47" s="379"/>
      <c r="G47" s="379"/>
      <c r="H47" s="193">
        <v>313.22</v>
      </c>
      <c r="J47" s="191"/>
    </row>
    <row r="48" spans="1:10" ht="12.75">
      <c r="A48" s="120"/>
      <c r="H48" s="194"/>
      <c r="J48" s="191"/>
    </row>
    <row r="49" spans="1:10" ht="12.75">
      <c r="A49" s="192" t="s">
        <v>139</v>
      </c>
      <c r="B49" s="379" t="s">
        <v>140</v>
      </c>
      <c r="C49" s="379"/>
      <c r="D49" s="379"/>
      <c r="E49" s="379"/>
      <c r="F49" s="379"/>
      <c r="G49" s="379"/>
      <c r="H49" s="195" t="e">
        <f>H47*(1+IF(J44&lt;&gt;"",J44/100,0)+IF(J45&lt;&gt;"",J45/100,0))</f>
        <v>#DIV/0!</v>
      </c>
      <c r="J49" s="191"/>
    </row>
    <row r="50" spans="1:10" ht="12.75">
      <c r="A50" s="120"/>
      <c r="H50" s="194"/>
      <c r="J50" s="191"/>
    </row>
    <row r="51" spans="1:10" ht="12.75">
      <c r="A51" s="192" t="s">
        <v>141</v>
      </c>
      <c r="B51" s="379" t="s">
        <v>142</v>
      </c>
      <c r="C51" s="379"/>
      <c r="D51" s="379"/>
      <c r="E51" s="379"/>
      <c r="F51" s="379"/>
      <c r="G51" s="379"/>
      <c r="H51" s="195" t="e">
        <f>IF(D42&lt;C13/4,(D33+D42)*H49,D33*H49)</f>
        <v>#DIV/0!</v>
      </c>
      <c r="J51" s="191"/>
    </row>
    <row r="52" spans="1:10" ht="12.75">
      <c r="A52" s="120"/>
      <c r="J52" s="191"/>
    </row>
    <row r="53" spans="1:10" ht="15">
      <c r="A53" s="380" t="s">
        <v>143</v>
      </c>
      <c r="B53" s="380"/>
      <c r="C53" s="380"/>
      <c r="D53" s="380"/>
      <c r="J53" s="191"/>
    </row>
    <row r="54" spans="1:10" ht="15">
      <c r="A54" s="196"/>
      <c r="B54" s="197"/>
      <c r="C54" s="197"/>
      <c r="D54" s="197"/>
      <c r="J54" s="191"/>
    </row>
    <row r="55" spans="1:10" ht="15">
      <c r="A55" s="196" t="s">
        <v>144</v>
      </c>
      <c r="B55" s="197"/>
      <c r="C55" s="197"/>
      <c r="D55" s="197"/>
      <c r="H55" s="198" t="s">
        <v>145</v>
      </c>
      <c r="J55" s="191"/>
    </row>
    <row r="56" spans="1:10" ht="12.75">
      <c r="A56" s="199" t="s">
        <v>146</v>
      </c>
      <c r="J56" s="191"/>
    </row>
    <row r="57" spans="4:10" ht="12.75">
      <c r="D57" s="200">
        <f>IF(AND(C13&lt;95,C22&lt;=40),0.07,IF(AND(C13&lt;95,C22&gt;40),0.07,IF(AND(C13&gt;=95,C13&lt;110,C22&lt;=45),0.07,IF(AND(C13&gt;=95,C13&lt;110,C22&gt;45),0.08,IF(AND(C13&gt;=110,C13&lt;130,C22&lt;=50),0.08,IF(AND(C13&gt;=110,C13&lt;130,C22&gt;50),0.08,0.08))))))</f>
        <v>0.07</v>
      </c>
      <c r="E57" s="200">
        <f>IF(AND(C13&gt;=130,C13&lt;=160,C22&lt;=55),0.08,IF(AND(C13&gt;=130,C13&lt;=160,C22&gt;55),0.09,IF(AND(C13&gt;160,C22&lt;=60),0.09,0.1)))</f>
        <v>0.1</v>
      </c>
      <c r="J57" s="191"/>
    </row>
    <row r="58" spans="1:10" ht="13.5">
      <c r="A58" s="381" t="s">
        <v>147</v>
      </c>
      <c r="B58" s="381"/>
      <c r="C58" s="381"/>
      <c r="D58" s="201">
        <f>IF(H55="SI",0.1,IF(C13&gt;=130,E57,D57))</f>
        <v>0.07</v>
      </c>
      <c r="E58" s="202" t="s">
        <v>148</v>
      </c>
      <c r="J58" s="191"/>
    </row>
    <row r="59" spans="1:10" ht="13.5">
      <c r="A59" s="203"/>
      <c r="B59" s="204"/>
      <c r="C59" s="204"/>
      <c r="D59" s="205"/>
      <c r="J59" s="191"/>
    </row>
    <row r="60" spans="1:10" ht="13.5">
      <c r="A60" s="382" t="s">
        <v>149</v>
      </c>
      <c r="B60" s="382"/>
      <c r="C60" s="382"/>
      <c r="D60" s="206" t="e">
        <f>H51</f>
        <v>#DIV/0!</v>
      </c>
      <c r="F60" s="202" t="s">
        <v>150</v>
      </c>
      <c r="J60" s="191"/>
    </row>
    <row r="61" spans="1:10" ht="13.5">
      <c r="A61" s="203"/>
      <c r="B61" s="204"/>
      <c r="C61" s="204"/>
      <c r="D61" s="207"/>
      <c r="J61" s="191"/>
    </row>
    <row r="62" spans="1:10" ht="13.5">
      <c r="A62" s="383" t="s">
        <v>151</v>
      </c>
      <c r="B62" s="383"/>
      <c r="C62" s="383"/>
      <c r="D62" s="208" t="e">
        <f>D60*D57</f>
        <v>#DIV/0!</v>
      </c>
      <c r="E62" s="209"/>
      <c r="F62" s="209"/>
      <c r="G62" s="209"/>
      <c r="H62" s="209"/>
      <c r="I62" s="209"/>
      <c r="J62" s="210"/>
    </row>
    <row r="63" spans="1:10" ht="12.75">
      <c r="A63" s="120"/>
      <c r="J63" s="191"/>
    </row>
    <row r="64" spans="1:10" ht="15" customHeight="1">
      <c r="A64" s="384"/>
      <c r="B64" s="384"/>
      <c r="C64" s="384"/>
      <c r="D64" s="384"/>
      <c r="E64" s="384"/>
      <c r="F64" s="384"/>
      <c r="G64" s="385"/>
      <c r="H64" s="385"/>
      <c r="I64" s="386"/>
      <c r="J64" s="386"/>
    </row>
    <row r="65" spans="1:10" ht="12.75">
      <c r="A65" s="211"/>
      <c r="B65" s="211"/>
      <c r="C65" s="211"/>
      <c r="D65" s="211"/>
      <c r="E65" s="211"/>
      <c r="F65" s="211"/>
      <c r="G65" s="211"/>
      <c r="H65" s="211"/>
      <c r="I65" s="211"/>
      <c r="J65" s="211"/>
    </row>
    <row r="66" spans="1:10" ht="13.5">
      <c r="A66" s="387"/>
      <c r="B66" s="387"/>
      <c r="C66" s="387"/>
      <c r="D66" s="212"/>
      <c r="E66" s="211"/>
      <c r="F66" s="388"/>
      <c r="G66" s="388"/>
      <c r="H66" s="388"/>
      <c r="I66" s="389"/>
      <c r="J66" s="389"/>
    </row>
    <row r="67" spans="1:13" ht="12.75">
      <c r="A67" s="213" t="s">
        <v>152</v>
      </c>
      <c r="B67" s="3"/>
      <c r="C67" s="3"/>
      <c r="D67" s="3"/>
      <c r="E67" s="3"/>
      <c r="F67" s="3"/>
      <c r="G67" s="3"/>
      <c r="H67" s="3"/>
      <c r="I67" s="214"/>
      <c r="J67" s="215"/>
      <c r="K67" s="216"/>
      <c r="L67" s="216"/>
      <c r="M67" s="3"/>
    </row>
    <row r="68" spans="1:13" ht="12.75">
      <c r="A68" s="3"/>
      <c r="B68" s="3"/>
      <c r="C68" s="3"/>
      <c r="D68" s="3"/>
      <c r="E68" s="3"/>
      <c r="F68" s="3"/>
      <c r="G68" s="3"/>
      <c r="H68" s="3"/>
      <c r="I68" s="214"/>
      <c r="J68" s="215"/>
      <c r="K68" s="216"/>
      <c r="L68" s="216"/>
      <c r="M68" s="3"/>
    </row>
    <row r="69" spans="1:13" ht="12.75">
      <c r="A69" s="217"/>
      <c r="B69" s="119" t="s">
        <v>153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>
      <c r="A70" s="218"/>
      <c r="B70" s="119" t="s">
        <v>154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>
      <c r="A71" s="3"/>
      <c r="B71" s="20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75">
      <c r="A72" s="219"/>
      <c r="B72" s="119" t="s">
        <v>155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/>
      <c r="B73" s="119" t="s">
        <v>156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75">
      <c r="A75" s="220"/>
      <c r="B75" s="221" t="s">
        <v>157</v>
      </c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2"/>
    </row>
    <row r="76" spans="1:13" ht="12.75">
      <c r="A76" s="223"/>
      <c r="B76" s="221" t="s">
        <v>158</v>
      </c>
      <c r="C76" s="224"/>
      <c r="D76" s="224"/>
      <c r="E76" s="202"/>
      <c r="F76" s="224"/>
      <c r="G76" s="224"/>
      <c r="H76" s="224"/>
      <c r="I76" s="224"/>
      <c r="J76" s="224"/>
      <c r="K76" s="224"/>
      <c r="L76" s="224"/>
      <c r="M76" s="3"/>
    </row>
    <row r="77" spans="1:13" ht="12.75">
      <c r="A77" s="223"/>
      <c r="B77" s="221" t="s">
        <v>159</v>
      </c>
      <c r="C77" s="224"/>
      <c r="D77" s="224"/>
      <c r="E77" s="202"/>
      <c r="F77" s="224"/>
      <c r="G77" s="224"/>
      <c r="H77" s="224"/>
      <c r="I77" s="224"/>
      <c r="J77" s="224"/>
      <c r="K77" s="224"/>
      <c r="L77" s="224"/>
      <c r="M77" s="3"/>
    </row>
    <row r="78" spans="1:13" ht="12.75">
      <c r="A78" s="3"/>
      <c r="B78" s="221" t="s">
        <v>160</v>
      </c>
      <c r="M78" s="3"/>
    </row>
    <row r="79" spans="1:13" ht="12.75">
      <c r="A79" s="3"/>
      <c r="B79" s="221" t="s">
        <v>161</v>
      </c>
      <c r="M79" s="3"/>
    </row>
    <row r="80" spans="1:13" ht="12.75">
      <c r="A80" s="3"/>
      <c r="B80" s="221" t="s">
        <v>162</v>
      </c>
      <c r="M80" s="3"/>
    </row>
    <row r="81" spans="1:13" ht="12.75">
      <c r="A81" s="3"/>
      <c r="B81" s="221" t="s">
        <v>163</v>
      </c>
      <c r="M81" s="3"/>
    </row>
    <row r="82" spans="1:13" ht="12.75">
      <c r="A82" s="3"/>
      <c r="B82" s="221" t="s">
        <v>164</v>
      </c>
      <c r="M82" s="3"/>
    </row>
    <row r="83" spans="1:13" ht="12.75">
      <c r="A83" s="3"/>
      <c r="B83" s="221" t="s">
        <v>165</v>
      </c>
      <c r="M83" s="3"/>
    </row>
    <row r="84" spans="1:13" ht="12.75">
      <c r="A84" s="3"/>
      <c r="B84" s="221" t="s">
        <v>166</v>
      </c>
      <c r="M84" s="3"/>
    </row>
    <row r="85" spans="1:13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2" ht="12.75">
      <c r="A86" s="225"/>
      <c r="B86" s="119" t="s">
        <v>167</v>
      </c>
    </row>
    <row r="88" spans="1:2" ht="12.75">
      <c r="A88" s="226"/>
      <c r="B88" s="119" t="s">
        <v>168</v>
      </c>
    </row>
  </sheetData>
  <sheetProtection selectLockedCells="1" selectUnlockedCells="1"/>
  <mergeCells count="32">
    <mergeCell ref="A60:C60"/>
    <mergeCell ref="A62:C62"/>
    <mergeCell ref="A64:F64"/>
    <mergeCell ref="G64:H64"/>
    <mergeCell ref="I64:J64"/>
    <mergeCell ref="A66:C66"/>
    <mergeCell ref="F66:H66"/>
    <mergeCell ref="I66:J66"/>
    <mergeCell ref="D44:F44"/>
    <mergeCell ref="B47:G47"/>
    <mergeCell ref="B49:G49"/>
    <mergeCell ref="B51:G51"/>
    <mergeCell ref="A53:D53"/>
    <mergeCell ref="A58:C58"/>
    <mergeCell ref="A28:B28"/>
    <mergeCell ref="A29:B29"/>
    <mergeCell ref="A36:D36"/>
    <mergeCell ref="A37:B37"/>
    <mergeCell ref="A38:B38"/>
    <mergeCell ref="F38:H38"/>
    <mergeCell ref="A18:B18"/>
    <mergeCell ref="A19:B19"/>
    <mergeCell ref="A20:B20"/>
    <mergeCell ref="A21:B21"/>
    <mergeCell ref="A27:D27"/>
    <mergeCell ref="F27:H27"/>
    <mergeCell ref="A1:J1"/>
    <mergeCell ref="A5:E5"/>
    <mergeCell ref="A15:C15"/>
    <mergeCell ref="A16:B16"/>
    <mergeCell ref="F16:H17"/>
    <mergeCell ref="A17:B17"/>
  </mergeCells>
  <printOptions/>
  <pageMargins left="0.4701388888888889" right="0.7479166666666667" top="0.3597222222222222" bottom="0.3701388888888889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"/>
  <dimension ref="A2:P99"/>
  <sheetViews>
    <sheetView zoomScalePageLayoutView="0" workbookViewId="0" topLeftCell="A1">
      <selection activeCell="Q25" sqref="Q25"/>
    </sheetView>
  </sheetViews>
  <sheetFormatPr defaultColWidth="9.140625" defaultRowHeight="12.75"/>
  <cols>
    <col min="1" max="1" width="3.28125" style="270" customWidth="1"/>
    <col min="2" max="2" width="7.28125" style="270" customWidth="1"/>
    <col min="3" max="3" width="4.28125" style="270" customWidth="1"/>
    <col min="4" max="4" width="5.00390625" style="270" customWidth="1"/>
    <col min="5" max="5" width="5.7109375" style="270" customWidth="1"/>
    <col min="6" max="9" width="4.57421875" style="270" customWidth="1"/>
    <col min="10" max="10" width="6.28125" style="270" customWidth="1"/>
    <col min="11" max="11" width="15.7109375" style="270" customWidth="1"/>
    <col min="12" max="12" width="7.7109375" style="270" customWidth="1"/>
    <col min="13" max="13" width="13.57421875" style="270" customWidth="1"/>
    <col min="14" max="14" width="8.7109375" style="270" customWidth="1"/>
    <col min="15" max="15" width="7.28125" style="270" customWidth="1"/>
    <col min="16" max="16384" width="9.140625" style="270" customWidth="1"/>
  </cols>
  <sheetData>
    <row r="2" spans="2:14" ht="89.25" customHeight="1">
      <c r="B2" s="390" t="s">
        <v>195</v>
      </c>
      <c r="C2" s="390"/>
      <c r="D2" s="390"/>
      <c r="E2" s="390"/>
      <c r="F2" s="390"/>
      <c r="G2" s="390"/>
      <c r="H2" s="390"/>
      <c r="I2" s="390"/>
      <c r="J2" s="390"/>
      <c r="K2" s="390"/>
      <c r="L2" s="271"/>
      <c r="M2" s="271"/>
      <c r="N2" s="271"/>
    </row>
    <row r="3" ht="8.25" customHeight="1"/>
    <row r="4" spans="1:14" ht="30" customHeight="1">
      <c r="A4" s="272"/>
      <c r="B4" s="391" t="s">
        <v>196</v>
      </c>
      <c r="C4" s="391"/>
      <c r="D4" s="391"/>
      <c r="E4" s="391"/>
      <c r="F4" s="391"/>
      <c r="G4" s="391"/>
      <c r="H4" s="391"/>
      <c r="I4" s="391"/>
      <c r="J4" s="391"/>
      <c r="K4" s="391"/>
      <c r="L4" s="392" t="s">
        <v>197</v>
      </c>
      <c r="M4" s="392"/>
      <c r="N4" s="392"/>
    </row>
    <row r="5" spans="1:14" ht="12.75" customHeight="1">
      <c r="A5" s="272"/>
      <c r="B5" s="273" t="s">
        <v>198</v>
      </c>
      <c r="C5" s="274"/>
      <c r="D5" s="274"/>
      <c r="E5" s="274"/>
      <c r="F5" s="274"/>
      <c r="G5" s="274"/>
      <c r="H5" s="274"/>
      <c r="I5" s="274"/>
      <c r="J5" s="274"/>
      <c r="K5" s="275"/>
      <c r="L5" s="393">
        <v>277.68</v>
      </c>
      <c r="M5" s="393"/>
      <c r="N5" s="393"/>
    </row>
    <row r="6" spans="1:14" ht="8.25" customHeight="1">
      <c r="A6" s="272"/>
      <c r="B6" s="276"/>
      <c r="C6" s="272"/>
      <c r="D6" s="272"/>
      <c r="E6" s="272"/>
      <c r="F6" s="272"/>
      <c r="G6" s="272"/>
      <c r="H6" s="272"/>
      <c r="I6" s="272"/>
      <c r="J6" s="272"/>
      <c r="K6" s="272"/>
      <c r="L6" s="277"/>
      <c r="M6" s="277"/>
      <c r="N6" s="277"/>
    </row>
    <row r="7" spans="2:14" ht="18" customHeight="1">
      <c r="B7" s="394" t="s">
        <v>199</v>
      </c>
      <c r="C7" s="395" t="s">
        <v>200</v>
      </c>
      <c r="D7" s="395"/>
      <c r="E7" s="395"/>
      <c r="F7" s="395"/>
      <c r="G7" s="395"/>
      <c r="H7" s="395"/>
      <c r="I7" s="395"/>
      <c r="J7" s="395"/>
      <c r="K7" s="395"/>
      <c r="L7" s="396" t="s">
        <v>201</v>
      </c>
      <c r="M7" s="396"/>
      <c r="N7" s="396"/>
    </row>
    <row r="8" spans="2:14" ht="20.25" customHeight="1">
      <c r="B8" s="394"/>
      <c r="C8" s="395"/>
      <c r="D8" s="395"/>
      <c r="E8" s="395"/>
      <c r="F8" s="395"/>
      <c r="G8" s="395"/>
      <c r="H8" s="395"/>
      <c r="I8" s="395"/>
      <c r="J8" s="395"/>
      <c r="K8" s="395"/>
      <c r="L8" s="396"/>
      <c r="M8" s="396"/>
      <c r="N8" s="396"/>
    </row>
    <row r="9" spans="1:14" ht="15" customHeight="1">
      <c r="A9" s="272"/>
      <c r="B9" s="397" t="s">
        <v>202</v>
      </c>
      <c r="C9" s="398" t="s">
        <v>203</v>
      </c>
      <c r="D9" s="398"/>
      <c r="E9" s="398"/>
      <c r="F9" s="398"/>
      <c r="G9" s="398"/>
      <c r="H9" s="398"/>
      <c r="I9" s="398"/>
      <c r="J9" s="398"/>
      <c r="K9" s="398"/>
      <c r="L9" s="399" t="s">
        <v>204</v>
      </c>
      <c r="M9" s="399"/>
      <c r="N9" s="278">
        <v>0.09</v>
      </c>
    </row>
    <row r="10" spans="1:14" ht="15.75" customHeight="1">
      <c r="A10" s="272"/>
      <c r="B10" s="397"/>
      <c r="C10" s="398" t="s">
        <v>205</v>
      </c>
      <c r="D10" s="398"/>
      <c r="E10" s="398"/>
      <c r="F10" s="398"/>
      <c r="G10" s="398"/>
      <c r="H10" s="398"/>
      <c r="I10" s="398"/>
      <c r="J10" s="398"/>
      <c r="K10" s="398"/>
      <c r="L10" s="399"/>
      <c r="M10" s="399"/>
      <c r="N10" s="278">
        <v>0.08</v>
      </c>
    </row>
    <row r="11" spans="1:14" ht="15" customHeight="1">
      <c r="A11" s="272"/>
      <c r="B11" s="397"/>
      <c r="C11" s="398" t="s">
        <v>206</v>
      </c>
      <c r="D11" s="398"/>
      <c r="E11" s="398"/>
      <c r="F11" s="398"/>
      <c r="G11" s="398"/>
      <c r="H11" s="398"/>
      <c r="I11" s="398"/>
      <c r="J11" s="398"/>
      <c r="K11" s="398"/>
      <c r="L11" s="399"/>
      <c r="M11" s="399"/>
      <c r="N11" s="278">
        <v>0.08</v>
      </c>
    </row>
    <row r="12" spans="1:14" ht="15" customHeight="1">
      <c r="A12" s="272"/>
      <c r="B12" s="397"/>
      <c r="C12" s="398" t="s">
        <v>207</v>
      </c>
      <c r="D12" s="398"/>
      <c r="E12" s="398"/>
      <c r="F12" s="398"/>
      <c r="G12" s="398"/>
      <c r="H12" s="398"/>
      <c r="I12" s="398"/>
      <c r="J12" s="398"/>
      <c r="K12" s="398"/>
      <c r="L12" s="399"/>
      <c r="M12" s="399"/>
      <c r="N12" s="278">
        <v>0.07</v>
      </c>
    </row>
    <row r="13" spans="1:14" ht="15" customHeight="1">
      <c r="A13" s="272"/>
      <c r="B13" s="397"/>
      <c r="C13" s="398" t="s">
        <v>208</v>
      </c>
      <c r="D13" s="398"/>
      <c r="E13" s="398"/>
      <c r="F13" s="398"/>
      <c r="G13" s="398"/>
      <c r="H13" s="398"/>
      <c r="I13" s="398"/>
      <c r="J13" s="398"/>
      <c r="K13" s="398"/>
      <c r="L13" s="399"/>
      <c r="M13" s="399"/>
      <c r="N13" s="279">
        <v>0.07</v>
      </c>
    </row>
    <row r="14" spans="1:14" ht="12.75" customHeight="1">
      <c r="A14" s="272"/>
      <c r="B14" s="398" t="s">
        <v>209</v>
      </c>
      <c r="C14" s="398"/>
      <c r="D14" s="398"/>
      <c r="E14" s="398"/>
      <c r="F14" s="398"/>
      <c r="G14" s="398"/>
      <c r="H14" s="398"/>
      <c r="I14" s="398"/>
      <c r="J14" s="398"/>
      <c r="K14" s="398"/>
      <c r="L14" s="280"/>
      <c r="M14" s="281"/>
      <c r="N14" s="282">
        <v>0.1</v>
      </c>
    </row>
    <row r="15" spans="1:14" ht="8.25" customHeight="1">
      <c r="A15" s="272"/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72"/>
      <c r="M15" s="284"/>
      <c r="N15" s="285"/>
    </row>
    <row r="16" spans="1:14" ht="14.25" customHeight="1">
      <c r="A16" s="272"/>
      <c r="B16" s="401" t="s">
        <v>210</v>
      </c>
      <c r="C16" s="401"/>
      <c r="D16" s="401"/>
      <c r="E16" s="401"/>
      <c r="F16" s="401"/>
      <c r="G16" s="401"/>
      <c r="H16" s="401"/>
      <c r="I16" s="401"/>
      <c r="J16" s="401"/>
      <c r="K16" s="401"/>
      <c r="L16" s="401"/>
      <c r="M16" s="401"/>
      <c r="N16" s="401"/>
    </row>
    <row r="17" spans="1:14" ht="24" customHeight="1">
      <c r="A17" s="272"/>
      <c r="B17" s="402" t="s">
        <v>211</v>
      </c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</row>
    <row r="18" spans="1:14" ht="12.75" customHeight="1">
      <c r="A18" s="272"/>
      <c r="B18" s="286" t="s">
        <v>212</v>
      </c>
      <c r="C18" s="287"/>
      <c r="D18" s="288"/>
      <c r="E18" s="289"/>
      <c r="F18" s="290"/>
      <c r="G18" s="288"/>
      <c r="H18" s="288"/>
      <c r="I18" s="288"/>
      <c r="J18" s="288"/>
      <c r="K18" s="288"/>
      <c r="L18" s="288"/>
      <c r="M18" s="288"/>
      <c r="N18" s="291"/>
    </row>
    <row r="19" spans="1:14" ht="12.75" customHeight="1">
      <c r="A19" s="272"/>
      <c r="B19" s="292" t="s">
        <v>213</v>
      </c>
      <c r="C19" s="293"/>
      <c r="D19" s="294"/>
      <c r="E19" s="295"/>
      <c r="F19" s="296"/>
      <c r="G19" s="294"/>
      <c r="H19" s="294"/>
      <c r="I19" s="294"/>
      <c r="J19" s="294"/>
      <c r="K19" s="294"/>
      <c r="L19" s="294"/>
      <c r="M19" s="294"/>
      <c r="N19" s="297"/>
    </row>
    <row r="20" spans="1:14" ht="5.25" customHeight="1">
      <c r="A20" s="272"/>
      <c r="B20" s="298"/>
      <c r="C20" s="298"/>
      <c r="D20" s="299"/>
      <c r="E20" s="300"/>
      <c r="F20" s="301"/>
      <c r="G20" s="299"/>
      <c r="H20" s="299"/>
      <c r="I20" s="299"/>
      <c r="J20" s="299"/>
      <c r="K20" s="299"/>
      <c r="L20" s="299"/>
      <c r="M20" s="299"/>
      <c r="N20" s="299"/>
    </row>
    <row r="21" spans="1:14" ht="27.75" customHeight="1">
      <c r="A21" s="272"/>
      <c r="B21" s="403" t="s">
        <v>214</v>
      </c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</row>
    <row r="22" spans="1:14" ht="12.75">
      <c r="A22" s="302"/>
      <c r="B22" s="302"/>
      <c r="C22" s="302"/>
      <c r="D22" s="272"/>
      <c r="E22" s="303"/>
      <c r="F22" s="304"/>
      <c r="G22" s="272"/>
      <c r="H22" s="272"/>
      <c r="I22" s="272"/>
      <c r="J22" s="272"/>
      <c r="K22" s="272"/>
      <c r="L22" s="272"/>
      <c r="M22" s="272"/>
      <c r="N22" s="305"/>
    </row>
    <row r="23" spans="2:14" ht="30" customHeight="1">
      <c r="B23" s="306" t="s">
        <v>215</v>
      </c>
      <c r="C23" s="307" t="s">
        <v>216</v>
      </c>
      <c r="D23" s="308"/>
      <c r="E23" s="308"/>
      <c r="F23" s="308"/>
      <c r="G23" s="308"/>
      <c r="H23" s="308"/>
      <c r="I23" s="308"/>
      <c r="J23" s="308"/>
      <c r="K23" s="308"/>
      <c r="L23" s="309"/>
      <c r="M23" s="310"/>
      <c r="N23" s="311" t="s">
        <v>217</v>
      </c>
    </row>
    <row r="24" spans="1:14" ht="12.75">
      <c r="A24" s="288"/>
      <c r="B24" s="312"/>
      <c r="C24" s="288"/>
      <c r="D24" s="288"/>
      <c r="E24" s="313"/>
      <c r="F24" s="313"/>
      <c r="G24" s="288"/>
      <c r="H24" s="288"/>
      <c r="I24" s="288"/>
      <c r="J24" s="288"/>
      <c r="K24" s="288"/>
      <c r="L24" s="288"/>
      <c r="M24" s="288"/>
      <c r="N24" s="314"/>
    </row>
    <row r="25" spans="2:14" ht="48.75" customHeight="1">
      <c r="B25" s="315" t="s">
        <v>218</v>
      </c>
      <c r="C25" s="404" t="s">
        <v>219</v>
      </c>
      <c r="D25" s="404"/>
      <c r="E25" s="404"/>
      <c r="F25" s="404"/>
      <c r="G25" s="404"/>
      <c r="H25" s="404"/>
      <c r="I25" s="404"/>
      <c r="J25" s="404"/>
      <c r="K25" s="405" t="s">
        <v>291</v>
      </c>
      <c r="L25" s="405"/>
      <c r="M25" s="405"/>
      <c r="N25" s="316">
        <v>0.08</v>
      </c>
    </row>
    <row r="26" spans="1:16" ht="12.75">
      <c r="A26" s="288"/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P26" s="317"/>
    </row>
    <row r="27" spans="1:14" ht="51" customHeight="1">
      <c r="A27" s="288"/>
      <c r="B27" s="400" t="s">
        <v>220</v>
      </c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</row>
    <row r="28" spans="1:14" ht="12.75" customHeight="1">
      <c r="A28" s="288"/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</row>
    <row r="29" spans="2:9" ht="15" customHeight="1">
      <c r="B29" s="319" t="s">
        <v>221</v>
      </c>
      <c r="C29" s="319"/>
      <c r="D29" s="319"/>
      <c r="E29" s="319"/>
      <c r="F29" s="319"/>
      <c r="G29" s="319"/>
      <c r="H29" s="319"/>
      <c r="I29" s="319"/>
    </row>
    <row r="30" spans="2:9" ht="15" customHeight="1">
      <c r="B30" s="319" t="s">
        <v>222</v>
      </c>
      <c r="C30" s="319"/>
      <c r="D30" s="319"/>
      <c r="E30" s="319"/>
      <c r="F30" s="319"/>
      <c r="G30" s="320"/>
      <c r="H30" s="320"/>
      <c r="I30" s="320"/>
    </row>
    <row r="31" spans="2:9" ht="15" customHeight="1">
      <c r="B31" s="319"/>
      <c r="C31" s="319"/>
      <c r="D31" s="319"/>
      <c r="E31" s="319"/>
      <c r="F31" s="319"/>
      <c r="G31" s="320"/>
      <c r="H31" s="320"/>
      <c r="I31" s="320"/>
    </row>
    <row r="32" spans="2:9" ht="15" customHeight="1">
      <c r="B32" s="319" t="s">
        <v>223</v>
      </c>
      <c r="C32" s="320"/>
      <c r="D32" s="320"/>
      <c r="E32" s="320"/>
      <c r="F32" s="320"/>
      <c r="G32" s="320"/>
      <c r="H32" s="320"/>
      <c r="I32" s="320"/>
    </row>
    <row r="33" spans="2:9" ht="15" customHeight="1">
      <c r="B33" s="320" t="s">
        <v>224</v>
      </c>
      <c r="C33" s="320"/>
      <c r="D33" s="320"/>
      <c r="E33" s="320"/>
      <c r="F33" s="320"/>
      <c r="G33" s="320"/>
      <c r="H33" s="320"/>
      <c r="I33" s="320"/>
    </row>
    <row r="34" spans="2:9" ht="15" customHeight="1">
      <c r="B34" s="320" t="s">
        <v>225</v>
      </c>
      <c r="C34" s="320"/>
      <c r="D34" s="320"/>
      <c r="E34" s="320"/>
      <c r="F34" s="320"/>
      <c r="G34" s="320"/>
      <c r="H34" s="320"/>
      <c r="I34" s="320"/>
    </row>
    <row r="35" spans="2:9" ht="15" customHeight="1">
      <c r="B35" s="320" t="s">
        <v>226</v>
      </c>
      <c r="C35" s="320"/>
      <c r="D35" s="320"/>
      <c r="E35" s="320"/>
      <c r="F35" s="320"/>
      <c r="G35" s="320"/>
      <c r="H35" s="320"/>
      <c r="I35" s="320"/>
    </row>
    <row r="36" spans="2:9" ht="15" customHeight="1">
      <c r="B36" s="319" t="s">
        <v>227</v>
      </c>
      <c r="C36" s="320"/>
      <c r="D36" s="320"/>
      <c r="E36" s="320"/>
      <c r="F36" s="320"/>
      <c r="G36" s="320"/>
      <c r="H36" s="320"/>
      <c r="I36" s="320"/>
    </row>
    <row r="37" spans="2:9" ht="15" customHeight="1">
      <c r="B37" s="320" t="s">
        <v>228</v>
      </c>
      <c r="C37" s="320"/>
      <c r="D37" s="320"/>
      <c r="E37" s="320"/>
      <c r="F37" s="320"/>
      <c r="G37" s="320"/>
      <c r="H37" s="320"/>
      <c r="I37" s="320"/>
    </row>
    <row r="38" spans="2:9" ht="15" customHeight="1">
      <c r="B38" s="320" t="s">
        <v>229</v>
      </c>
      <c r="C38" s="320"/>
      <c r="D38" s="320"/>
      <c r="E38" s="320"/>
      <c r="F38" s="320"/>
      <c r="G38" s="320"/>
      <c r="H38" s="320"/>
      <c r="I38" s="320"/>
    </row>
    <row r="39" spans="2:9" ht="15" customHeight="1">
      <c r="B39" s="320" t="s">
        <v>230</v>
      </c>
      <c r="C39" s="320"/>
      <c r="D39" s="320"/>
      <c r="E39" s="320"/>
      <c r="F39" s="320"/>
      <c r="G39" s="320"/>
      <c r="H39" s="320"/>
      <c r="I39" s="320"/>
    </row>
    <row r="40" spans="2:9" ht="15" customHeight="1">
      <c r="B40" s="320" t="s">
        <v>231</v>
      </c>
      <c r="C40" s="320"/>
      <c r="D40" s="320"/>
      <c r="E40" s="320"/>
      <c r="F40" s="320"/>
      <c r="G40" s="320"/>
      <c r="H40" s="320"/>
      <c r="I40" s="320"/>
    </row>
    <row r="41" spans="2:9" ht="15" customHeight="1">
      <c r="B41" s="319" t="s">
        <v>232</v>
      </c>
      <c r="C41" s="320"/>
      <c r="D41" s="320"/>
      <c r="E41" s="320"/>
      <c r="F41" s="320"/>
      <c r="G41" s="320"/>
      <c r="H41" s="320"/>
      <c r="I41" s="320"/>
    </row>
    <row r="42" spans="2:9" ht="15" customHeight="1">
      <c r="B42" s="320" t="s">
        <v>233</v>
      </c>
      <c r="C42" s="320"/>
      <c r="D42" s="320"/>
      <c r="E42" s="320"/>
      <c r="F42" s="320"/>
      <c r="G42" s="320"/>
      <c r="H42" s="320"/>
      <c r="I42" s="320"/>
    </row>
    <row r="43" spans="2:9" ht="15" customHeight="1">
      <c r="B43" s="320" t="s">
        <v>234</v>
      </c>
      <c r="C43" s="320"/>
      <c r="D43" s="320"/>
      <c r="E43" s="320"/>
      <c r="F43" s="320"/>
      <c r="G43" s="320"/>
      <c r="H43" s="320"/>
      <c r="I43" s="320"/>
    </row>
    <row r="44" spans="2:9" ht="15" customHeight="1">
      <c r="B44" s="320" t="s">
        <v>235</v>
      </c>
      <c r="C44" s="320"/>
      <c r="D44" s="320"/>
      <c r="E44" s="320"/>
      <c r="F44" s="320"/>
      <c r="G44" s="320"/>
      <c r="H44" s="320"/>
      <c r="I44" s="320"/>
    </row>
    <row r="45" spans="2:9" ht="15" customHeight="1">
      <c r="B45" s="319" t="s">
        <v>236</v>
      </c>
      <c r="C45" s="320"/>
      <c r="D45" s="320"/>
      <c r="E45" s="320"/>
      <c r="F45" s="320"/>
      <c r="G45" s="320"/>
      <c r="H45" s="320"/>
      <c r="I45" s="320"/>
    </row>
    <row r="46" spans="2:9" ht="15" customHeight="1">
      <c r="B46" s="320" t="s">
        <v>237</v>
      </c>
      <c r="C46" s="320"/>
      <c r="D46" s="320"/>
      <c r="E46" s="320"/>
      <c r="F46" s="320"/>
      <c r="G46" s="320"/>
      <c r="H46" s="320"/>
      <c r="I46" s="320"/>
    </row>
    <row r="47" spans="2:9" ht="15" customHeight="1">
      <c r="B47" s="320" t="s">
        <v>238</v>
      </c>
      <c r="C47" s="320"/>
      <c r="D47" s="320"/>
      <c r="E47" s="320"/>
      <c r="F47" s="320"/>
      <c r="G47" s="320"/>
      <c r="H47" s="320"/>
      <c r="I47" s="320"/>
    </row>
    <row r="48" spans="2:9" ht="15" customHeight="1">
      <c r="B48" s="319" t="s">
        <v>239</v>
      </c>
      <c r="C48" s="320"/>
      <c r="D48" s="320"/>
      <c r="E48" s="320"/>
      <c r="F48" s="320"/>
      <c r="G48" s="320"/>
      <c r="H48" s="320"/>
      <c r="I48" s="320"/>
    </row>
    <row r="49" spans="2:9" ht="15" customHeight="1">
      <c r="B49" s="320" t="s">
        <v>240</v>
      </c>
      <c r="C49" s="320"/>
      <c r="D49" s="320"/>
      <c r="E49" s="320"/>
      <c r="F49" s="320"/>
      <c r="G49" s="320"/>
      <c r="H49" s="320"/>
      <c r="I49" s="320"/>
    </row>
    <row r="50" spans="2:9" ht="15" customHeight="1">
      <c r="B50" s="320" t="s">
        <v>241</v>
      </c>
      <c r="C50" s="320"/>
      <c r="D50" s="320"/>
      <c r="E50" s="320"/>
      <c r="F50" s="320"/>
      <c r="G50" s="320"/>
      <c r="H50" s="320"/>
      <c r="I50" s="320"/>
    </row>
    <row r="51" spans="2:9" ht="15" customHeight="1">
      <c r="B51" s="320" t="s">
        <v>242</v>
      </c>
      <c r="C51" s="320"/>
      <c r="D51" s="320"/>
      <c r="E51" s="320"/>
      <c r="F51" s="320"/>
      <c r="G51" s="320"/>
      <c r="H51" s="320"/>
      <c r="I51" s="320"/>
    </row>
    <row r="52" spans="2:9" ht="15" customHeight="1">
      <c r="B52" s="320" t="s">
        <v>243</v>
      </c>
      <c r="C52" s="320"/>
      <c r="D52" s="320"/>
      <c r="E52" s="320"/>
      <c r="F52" s="320"/>
      <c r="G52" s="320"/>
      <c r="H52" s="320"/>
      <c r="I52" s="320"/>
    </row>
    <row r="53" spans="2:9" ht="15" customHeight="1">
      <c r="B53" s="319" t="s">
        <v>244</v>
      </c>
      <c r="C53" s="320"/>
      <c r="D53" s="320"/>
      <c r="E53" s="320"/>
      <c r="F53" s="320"/>
      <c r="G53" s="320"/>
      <c r="H53" s="320"/>
      <c r="I53" s="320"/>
    </row>
    <row r="54" spans="2:9" ht="15" customHeight="1">
      <c r="B54" s="320" t="s">
        <v>245</v>
      </c>
      <c r="C54" s="320"/>
      <c r="D54" s="320"/>
      <c r="E54" s="320"/>
      <c r="F54" s="320"/>
      <c r="G54" s="320"/>
      <c r="H54" s="320"/>
      <c r="I54" s="320"/>
    </row>
    <row r="55" spans="2:9" ht="15" customHeight="1">
      <c r="B55" s="320" t="s">
        <v>246</v>
      </c>
      <c r="C55" s="320"/>
      <c r="D55" s="320"/>
      <c r="E55" s="320"/>
      <c r="F55" s="320"/>
      <c r="G55" s="320"/>
      <c r="H55" s="320"/>
      <c r="I55" s="320"/>
    </row>
    <row r="56" spans="2:9" ht="15" customHeight="1">
      <c r="B56" s="319" t="s">
        <v>247</v>
      </c>
      <c r="C56" s="320"/>
      <c r="D56" s="320"/>
      <c r="E56" s="320"/>
      <c r="F56" s="320"/>
      <c r="G56" s="320"/>
      <c r="H56" s="320"/>
      <c r="I56" s="320"/>
    </row>
    <row r="57" spans="2:9" ht="15" customHeight="1">
      <c r="B57" s="320" t="s">
        <v>248</v>
      </c>
      <c r="C57" s="320"/>
      <c r="D57" s="320"/>
      <c r="E57" s="320"/>
      <c r="F57" s="320"/>
      <c r="G57" s="320"/>
      <c r="H57" s="320"/>
      <c r="I57" s="320"/>
    </row>
    <row r="58" spans="2:9" ht="15" customHeight="1">
      <c r="B58" s="320" t="s">
        <v>249</v>
      </c>
      <c r="C58" s="320"/>
      <c r="D58" s="320"/>
      <c r="E58" s="320"/>
      <c r="F58" s="320"/>
      <c r="G58" s="320"/>
      <c r="H58" s="320"/>
      <c r="I58" s="320"/>
    </row>
    <row r="59" spans="2:9" ht="15" customHeight="1">
      <c r="B59" s="320" t="s">
        <v>250</v>
      </c>
      <c r="C59" s="320"/>
      <c r="D59" s="320"/>
      <c r="E59" s="320"/>
      <c r="F59" s="320"/>
      <c r="G59" s="320"/>
      <c r="H59" s="320"/>
      <c r="I59" s="320"/>
    </row>
    <row r="60" spans="2:9" ht="15" customHeight="1">
      <c r="B60" s="319" t="s">
        <v>251</v>
      </c>
      <c r="C60" s="320"/>
      <c r="D60" s="320"/>
      <c r="E60" s="320"/>
      <c r="F60" s="320"/>
      <c r="G60" s="320"/>
      <c r="H60" s="320"/>
      <c r="I60" s="320"/>
    </row>
    <row r="61" spans="2:9" ht="15" customHeight="1">
      <c r="B61" s="320" t="s">
        <v>252</v>
      </c>
      <c r="C61" s="320"/>
      <c r="D61" s="320"/>
      <c r="E61" s="320"/>
      <c r="F61" s="320"/>
      <c r="G61" s="320"/>
      <c r="H61" s="320"/>
      <c r="I61" s="320"/>
    </row>
    <row r="62" spans="2:9" ht="15" customHeight="1">
      <c r="B62" s="320" t="s">
        <v>253</v>
      </c>
      <c r="C62" s="320"/>
      <c r="D62" s="320"/>
      <c r="E62" s="320"/>
      <c r="F62" s="320"/>
      <c r="G62" s="320"/>
      <c r="H62" s="320"/>
      <c r="I62" s="320"/>
    </row>
    <row r="63" spans="2:9" ht="15" customHeight="1">
      <c r="B63" s="319" t="s">
        <v>254</v>
      </c>
      <c r="C63" s="320"/>
      <c r="D63" s="320"/>
      <c r="E63" s="320"/>
      <c r="F63" s="320"/>
      <c r="G63" s="320"/>
      <c r="H63" s="320"/>
      <c r="I63" s="320"/>
    </row>
    <row r="64" spans="2:9" ht="15" customHeight="1">
      <c r="B64" s="320" t="s">
        <v>255</v>
      </c>
      <c r="C64" s="320"/>
      <c r="D64" s="320"/>
      <c r="E64" s="320"/>
      <c r="F64" s="320"/>
      <c r="G64" s="320"/>
      <c r="H64" s="320"/>
      <c r="I64" s="320"/>
    </row>
    <row r="65" spans="2:9" ht="15" customHeight="1">
      <c r="B65" s="320" t="s">
        <v>256</v>
      </c>
      <c r="C65" s="320"/>
      <c r="D65" s="320"/>
      <c r="E65" s="320"/>
      <c r="F65" s="320"/>
      <c r="G65" s="320"/>
      <c r="H65" s="320"/>
      <c r="I65" s="320"/>
    </row>
    <row r="66" spans="2:9" ht="15" customHeight="1">
      <c r="B66" s="319" t="s">
        <v>257</v>
      </c>
      <c r="C66" s="320"/>
      <c r="D66" s="320"/>
      <c r="E66" s="320"/>
      <c r="F66" s="320"/>
      <c r="G66" s="320"/>
      <c r="H66" s="320"/>
      <c r="I66" s="320"/>
    </row>
    <row r="67" spans="2:9" ht="15" customHeight="1">
      <c r="B67" s="320" t="s">
        <v>258</v>
      </c>
      <c r="C67" s="320"/>
      <c r="D67" s="320"/>
      <c r="E67" s="320"/>
      <c r="F67" s="320"/>
      <c r="G67" s="320"/>
      <c r="H67" s="320"/>
      <c r="I67" s="320"/>
    </row>
    <row r="68" spans="2:9" ht="15" customHeight="1">
      <c r="B68" s="320" t="s">
        <v>259</v>
      </c>
      <c r="C68" s="320"/>
      <c r="D68" s="320"/>
      <c r="E68" s="320"/>
      <c r="F68" s="320"/>
      <c r="G68" s="320"/>
      <c r="H68" s="320"/>
      <c r="I68" s="320"/>
    </row>
    <row r="69" spans="2:9" ht="15" customHeight="1">
      <c r="B69" s="320" t="s">
        <v>260</v>
      </c>
      <c r="C69" s="320"/>
      <c r="D69" s="320"/>
      <c r="E69" s="320"/>
      <c r="F69" s="320"/>
      <c r="G69" s="320"/>
      <c r="H69" s="320"/>
      <c r="I69" s="320"/>
    </row>
    <row r="70" spans="2:9" ht="15" customHeight="1">
      <c r="B70" s="319" t="s">
        <v>261</v>
      </c>
      <c r="C70" s="320"/>
      <c r="D70" s="320"/>
      <c r="E70" s="320"/>
      <c r="F70" s="320"/>
      <c r="G70" s="320"/>
      <c r="H70" s="320"/>
      <c r="I70" s="320"/>
    </row>
    <row r="71" spans="2:9" ht="15" customHeight="1">
      <c r="B71" s="320" t="s">
        <v>262</v>
      </c>
      <c r="C71" s="320"/>
      <c r="D71" s="320"/>
      <c r="E71" s="320"/>
      <c r="F71" s="320"/>
      <c r="G71" s="320"/>
      <c r="H71" s="320"/>
      <c r="I71" s="320"/>
    </row>
    <row r="72" spans="2:9" ht="15" customHeight="1">
      <c r="B72" s="320" t="s">
        <v>263</v>
      </c>
      <c r="C72" s="320"/>
      <c r="D72" s="320"/>
      <c r="E72" s="320"/>
      <c r="F72" s="320"/>
      <c r="G72" s="320"/>
      <c r="H72" s="320"/>
      <c r="I72" s="320"/>
    </row>
    <row r="73" spans="2:9" ht="15" customHeight="1">
      <c r="B73" s="320" t="s">
        <v>264</v>
      </c>
      <c r="C73" s="320"/>
      <c r="D73" s="320"/>
      <c r="E73" s="320"/>
      <c r="F73" s="320"/>
      <c r="G73" s="320"/>
      <c r="H73" s="320"/>
      <c r="I73" s="320"/>
    </row>
    <row r="74" spans="2:9" ht="15" customHeight="1">
      <c r="B74" s="320" t="s">
        <v>265</v>
      </c>
      <c r="C74" s="320"/>
      <c r="D74" s="320"/>
      <c r="E74" s="320"/>
      <c r="F74" s="320"/>
      <c r="G74" s="320"/>
      <c r="H74" s="320"/>
      <c r="I74" s="320"/>
    </row>
    <row r="75" spans="2:9" ht="15" customHeight="1">
      <c r="B75" s="320" t="s">
        <v>266</v>
      </c>
      <c r="C75" s="320"/>
      <c r="D75" s="320"/>
      <c r="E75" s="320"/>
      <c r="F75" s="320"/>
      <c r="G75" s="320"/>
      <c r="H75" s="320"/>
      <c r="I75" s="320"/>
    </row>
    <row r="76" spans="2:9" ht="15" customHeight="1">
      <c r="B76" s="320" t="s">
        <v>267</v>
      </c>
      <c r="C76" s="320"/>
      <c r="D76" s="320"/>
      <c r="E76" s="320"/>
      <c r="F76" s="320"/>
      <c r="G76" s="320"/>
      <c r="H76" s="320"/>
      <c r="I76" s="320"/>
    </row>
    <row r="77" spans="2:9" ht="15" customHeight="1">
      <c r="B77" s="320" t="s">
        <v>268</v>
      </c>
      <c r="C77" s="320"/>
      <c r="D77" s="320"/>
      <c r="E77" s="320"/>
      <c r="F77" s="320"/>
      <c r="G77" s="320"/>
      <c r="H77" s="320"/>
      <c r="I77" s="320"/>
    </row>
    <row r="78" spans="2:9" ht="15" customHeight="1">
      <c r="B78" s="320" t="s">
        <v>269</v>
      </c>
      <c r="C78" s="320"/>
      <c r="D78" s="320"/>
      <c r="E78" s="320"/>
      <c r="F78" s="320"/>
      <c r="G78" s="320"/>
      <c r="H78" s="320"/>
      <c r="I78" s="320"/>
    </row>
    <row r="79" spans="2:9" ht="15" customHeight="1">
      <c r="B79" s="320" t="s">
        <v>270</v>
      </c>
      <c r="C79" s="320"/>
      <c r="D79" s="320"/>
      <c r="E79" s="320"/>
      <c r="F79" s="320"/>
      <c r="G79" s="320"/>
      <c r="H79" s="320"/>
      <c r="I79" s="320"/>
    </row>
    <row r="80" spans="2:9" ht="15" customHeight="1">
      <c r="B80" s="320" t="s">
        <v>271</v>
      </c>
      <c r="C80" s="320"/>
      <c r="D80" s="320"/>
      <c r="E80" s="320"/>
      <c r="F80" s="320"/>
      <c r="G80" s="320"/>
      <c r="H80" s="320"/>
      <c r="I80" s="320"/>
    </row>
    <row r="81" spans="2:9" ht="15" customHeight="1">
      <c r="B81" s="320" t="s">
        <v>272</v>
      </c>
      <c r="C81" s="320"/>
      <c r="D81" s="320"/>
      <c r="E81" s="320"/>
      <c r="F81" s="320"/>
      <c r="G81" s="320"/>
      <c r="H81" s="320"/>
      <c r="I81" s="320"/>
    </row>
    <row r="82" spans="2:9" ht="15" customHeight="1">
      <c r="B82" s="320" t="s">
        <v>273</v>
      </c>
      <c r="C82" s="320"/>
      <c r="D82" s="320"/>
      <c r="E82" s="320"/>
      <c r="F82" s="320"/>
      <c r="G82" s="320"/>
      <c r="H82" s="320"/>
      <c r="I82" s="320"/>
    </row>
    <row r="83" spans="2:9" ht="15" customHeight="1">
      <c r="B83" s="320" t="s">
        <v>274</v>
      </c>
      <c r="C83" s="320"/>
      <c r="D83" s="320"/>
      <c r="E83" s="320"/>
      <c r="F83" s="320"/>
      <c r="G83" s="320"/>
      <c r="H83" s="320"/>
      <c r="I83" s="320"/>
    </row>
    <row r="84" spans="2:9" ht="15" customHeight="1">
      <c r="B84" s="320" t="s">
        <v>275</v>
      </c>
      <c r="C84" s="320"/>
      <c r="D84" s="320"/>
      <c r="E84" s="320"/>
      <c r="F84" s="320"/>
      <c r="G84" s="320"/>
      <c r="H84" s="320"/>
      <c r="I84" s="320"/>
    </row>
    <row r="85" spans="2:9" ht="15" customHeight="1">
      <c r="B85" s="320" t="s">
        <v>276</v>
      </c>
      <c r="C85" s="320"/>
      <c r="D85" s="320"/>
      <c r="E85" s="320"/>
      <c r="F85" s="320"/>
      <c r="G85" s="320"/>
      <c r="H85" s="320"/>
      <c r="I85" s="320"/>
    </row>
    <row r="86" spans="2:9" ht="15" customHeight="1">
      <c r="B86" s="320" t="s">
        <v>277</v>
      </c>
      <c r="C86" s="320"/>
      <c r="D86" s="320"/>
      <c r="E86" s="320"/>
      <c r="F86" s="320"/>
      <c r="G86" s="320"/>
      <c r="H86" s="320"/>
      <c r="I86" s="320"/>
    </row>
    <row r="87" spans="2:9" ht="15" customHeight="1">
      <c r="B87" s="320" t="s">
        <v>278</v>
      </c>
      <c r="C87" s="320"/>
      <c r="D87" s="320"/>
      <c r="E87" s="320"/>
      <c r="F87" s="320"/>
      <c r="G87" s="320"/>
      <c r="H87" s="320"/>
      <c r="I87" s="320"/>
    </row>
    <row r="88" spans="2:9" ht="15" customHeight="1">
      <c r="B88" s="320" t="s">
        <v>279</v>
      </c>
      <c r="C88" s="320"/>
      <c r="D88" s="320"/>
      <c r="E88" s="320"/>
      <c r="F88" s="320"/>
      <c r="G88" s="320"/>
      <c r="H88" s="320"/>
      <c r="I88" s="320"/>
    </row>
    <row r="89" spans="2:9" ht="15" customHeight="1">
      <c r="B89" s="320" t="s">
        <v>280</v>
      </c>
      <c r="C89" s="320"/>
      <c r="D89" s="320"/>
      <c r="E89" s="320"/>
      <c r="F89" s="320"/>
      <c r="G89" s="320"/>
      <c r="H89" s="320"/>
      <c r="I89" s="320"/>
    </row>
    <row r="90" spans="2:9" ht="15" customHeight="1">
      <c r="B90" s="320" t="s">
        <v>281</v>
      </c>
      <c r="C90" s="320"/>
      <c r="D90" s="320"/>
      <c r="E90" s="320"/>
      <c r="F90" s="320"/>
      <c r="G90" s="320"/>
      <c r="H90" s="320"/>
      <c r="I90" s="320"/>
    </row>
    <row r="91" spans="2:9" ht="15" customHeight="1">
      <c r="B91" s="320" t="s">
        <v>282</v>
      </c>
      <c r="C91" s="320"/>
      <c r="D91" s="320"/>
      <c r="E91" s="320"/>
      <c r="F91" s="320"/>
      <c r="G91" s="320"/>
      <c r="H91" s="320"/>
      <c r="I91" s="320"/>
    </row>
    <row r="92" spans="2:9" ht="15" customHeight="1">
      <c r="B92" s="320" t="s">
        <v>283</v>
      </c>
      <c r="C92" s="320"/>
      <c r="D92" s="320"/>
      <c r="E92" s="320"/>
      <c r="F92" s="320"/>
      <c r="G92" s="320"/>
      <c r="H92" s="320"/>
      <c r="I92" s="320"/>
    </row>
    <row r="93" spans="2:9" ht="15" customHeight="1">
      <c r="B93" s="320" t="s">
        <v>284</v>
      </c>
      <c r="C93" s="320"/>
      <c r="D93" s="320"/>
      <c r="E93" s="320"/>
      <c r="F93" s="320"/>
      <c r="G93" s="320"/>
      <c r="H93" s="320"/>
      <c r="I93" s="320"/>
    </row>
    <row r="94" spans="2:9" ht="15" customHeight="1">
      <c r="B94" s="320" t="s">
        <v>285</v>
      </c>
      <c r="C94" s="320"/>
      <c r="D94" s="320"/>
      <c r="E94" s="320"/>
      <c r="F94" s="320"/>
      <c r="G94" s="320"/>
      <c r="H94" s="320"/>
      <c r="I94" s="320"/>
    </row>
    <row r="95" spans="2:9" ht="15" customHeight="1">
      <c r="B95" s="320" t="s">
        <v>286</v>
      </c>
      <c r="C95" s="320"/>
      <c r="D95" s="320"/>
      <c r="E95" s="320"/>
      <c r="F95" s="320"/>
      <c r="G95" s="320"/>
      <c r="H95" s="320"/>
      <c r="I95" s="320"/>
    </row>
    <row r="96" spans="2:9" ht="15" customHeight="1">
      <c r="B96" s="320" t="s">
        <v>287</v>
      </c>
      <c r="C96" s="320"/>
      <c r="D96" s="320"/>
      <c r="E96" s="320"/>
      <c r="F96" s="320"/>
      <c r="G96" s="320"/>
      <c r="H96" s="320"/>
      <c r="I96" s="320"/>
    </row>
    <row r="97" spans="2:9" ht="15" customHeight="1">
      <c r="B97" s="320" t="s">
        <v>288</v>
      </c>
      <c r="C97" s="320"/>
      <c r="D97" s="320"/>
      <c r="E97" s="320"/>
      <c r="F97" s="320"/>
      <c r="G97" s="320"/>
      <c r="H97" s="320"/>
      <c r="I97" s="320"/>
    </row>
    <row r="98" spans="2:9" ht="15" customHeight="1">
      <c r="B98" s="320" t="s">
        <v>289</v>
      </c>
      <c r="C98" s="320"/>
      <c r="D98" s="320"/>
      <c r="E98" s="320"/>
      <c r="F98" s="320"/>
      <c r="G98" s="320"/>
      <c r="H98" s="320"/>
      <c r="I98" s="320"/>
    </row>
    <row r="99" spans="2:9" ht="15" customHeight="1">
      <c r="B99" s="320" t="s">
        <v>290</v>
      </c>
      <c r="C99" s="320"/>
      <c r="D99" s="320"/>
      <c r="E99" s="320"/>
      <c r="F99" s="320"/>
      <c r="G99" s="320"/>
      <c r="H99" s="320"/>
      <c r="I99" s="320"/>
    </row>
    <row r="100" ht="24" customHeight="1"/>
    <row r="101" ht="24" customHeight="1"/>
    <row r="102" ht="24" customHeight="1"/>
    <row r="103" ht="24" customHeight="1"/>
    <row r="104" ht="24" customHeight="1"/>
    <row r="106" ht="9" customHeight="1"/>
    <row r="108" ht="9" customHeight="1"/>
    <row r="110" ht="8.25" customHeight="1"/>
    <row r="111" ht="12.75" customHeight="1"/>
    <row r="112" ht="22.5" customHeight="1"/>
    <row r="115" ht="24" customHeight="1"/>
    <row r="116" ht="3.75" customHeight="1"/>
    <row r="117" ht="21.75" customHeight="1"/>
    <row r="118" ht="23.25" customHeight="1"/>
  </sheetData>
  <sheetProtection/>
  <mergeCells count="21">
    <mergeCell ref="B27:N27"/>
    <mergeCell ref="B14:K14"/>
    <mergeCell ref="B16:N16"/>
    <mergeCell ref="B17:N17"/>
    <mergeCell ref="B21:N21"/>
    <mergeCell ref="C25:J25"/>
    <mergeCell ref="K25:M25"/>
    <mergeCell ref="B9:B13"/>
    <mergeCell ref="C9:K9"/>
    <mergeCell ref="L9:M13"/>
    <mergeCell ref="C10:K10"/>
    <mergeCell ref="C11:K11"/>
    <mergeCell ref="C12:K12"/>
    <mergeCell ref="C13:K13"/>
    <mergeCell ref="B2:K2"/>
    <mergeCell ref="B4:K4"/>
    <mergeCell ref="L4:N4"/>
    <mergeCell ref="L5:N5"/>
    <mergeCell ref="B7:B8"/>
    <mergeCell ref="C7:K8"/>
    <mergeCell ref="L7:N8"/>
  </mergeCells>
  <printOptions gridLines="1"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A12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77.28125" style="0" customWidth="1"/>
  </cols>
  <sheetData>
    <row r="1" ht="54.75" customHeight="1">
      <c r="A1" s="264" t="s">
        <v>184</v>
      </c>
    </row>
    <row r="2" ht="15">
      <c r="A2" s="265"/>
    </row>
    <row r="3" ht="15">
      <c r="A3" s="266" t="s">
        <v>185</v>
      </c>
    </row>
    <row r="4" ht="29.25" customHeight="1">
      <c r="A4" s="267" t="s">
        <v>186</v>
      </c>
    </row>
    <row r="5" ht="45" customHeight="1">
      <c r="A5" s="267" t="s">
        <v>187</v>
      </c>
    </row>
    <row r="6" ht="61.5" customHeight="1">
      <c r="A6" s="268" t="s">
        <v>188</v>
      </c>
    </row>
    <row r="7" ht="16.5" customHeight="1">
      <c r="A7" s="268" t="s">
        <v>189</v>
      </c>
    </row>
    <row r="8" ht="18" customHeight="1">
      <c r="A8" s="269" t="s">
        <v>190</v>
      </c>
    </row>
    <row r="9" ht="33.75" customHeight="1">
      <c r="A9" s="269" t="s">
        <v>191</v>
      </c>
    </row>
    <row r="10" ht="33" customHeight="1">
      <c r="A10" s="269" t="s">
        <v>192</v>
      </c>
    </row>
    <row r="11" ht="35.25" customHeight="1">
      <c r="A11" s="269" t="s">
        <v>193</v>
      </c>
    </row>
    <row r="12" ht="78">
      <c r="A12" s="269" t="s">
        <v>194</v>
      </c>
    </row>
  </sheetData>
  <sheetProtection password="C4CF" sheet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"/>
  <dimension ref="B1:K14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1" width="4.28125" style="0" customWidth="1"/>
  </cols>
  <sheetData>
    <row r="1" spans="2:11" ht="12.75">
      <c r="B1" s="227" t="s">
        <v>169</v>
      </c>
      <c r="C1" s="228"/>
      <c r="D1" s="229"/>
      <c r="E1" s="230"/>
      <c r="F1" s="229"/>
      <c r="G1" s="231"/>
      <c r="H1" s="232"/>
      <c r="I1" s="232"/>
      <c r="J1" s="232"/>
      <c r="K1" s="233"/>
    </row>
    <row r="2" spans="2:11" ht="13.5" customHeight="1">
      <c r="B2" s="411"/>
      <c r="C2" s="412" t="s">
        <v>170</v>
      </c>
      <c r="D2" s="412"/>
      <c r="E2" s="412"/>
      <c r="F2" s="412"/>
      <c r="G2" s="413" t="s">
        <v>171</v>
      </c>
      <c r="H2" s="413"/>
      <c r="I2" s="232"/>
      <c r="J2" s="232"/>
      <c r="K2" s="234"/>
    </row>
    <row r="3" spans="2:11" ht="42" customHeight="1">
      <c r="B3" s="411"/>
      <c r="C3" s="412"/>
      <c r="D3" s="412"/>
      <c r="E3" s="412"/>
      <c r="F3" s="412"/>
      <c r="G3" s="414"/>
      <c r="H3" s="414"/>
      <c r="I3" s="235" t="s">
        <v>172</v>
      </c>
      <c r="J3" s="236"/>
      <c r="K3" s="237"/>
    </row>
    <row r="4" spans="2:11" ht="18.75" customHeight="1">
      <c r="B4" s="227" t="s">
        <v>173</v>
      </c>
      <c r="C4" s="238"/>
      <c r="D4" s="238"/>
      <c r="E4" s="238"/>
      <c r="F4" s="238"/>
      <c r="G4" s="238"/>
      <c r="H4" s="238"/>
      <c r="I4" s="238"/>
      <c r="J4" s="239"/>
      <c r="K4" s="240"/>
    </row>
    <row r="5" spans="2:11" ht="33" customHeight="1">
      <c r="B5" s="241"/>
      <c r="C5" s="415" t="s">
        <v>174</v>
      </c>
      <c r="D5" s="415"/>
      <c r="E5" s="415"/>
      <c r="F5" s="415"/>
      <c r="G5" s="415"/>
      <c r="H5" s="415"/>
      <c r="I5" s="415"/>
      <c r="J5" s="242"/>
      <c r="K5" s="243"/>
    </row>
    <row r="6" spans="2:11" ht="6" customHeight="1">
      <c r="B6" s="244"/>
      <c r="C6" s="238"/>
      <c r="D6" s="238"/>
      <c r="E6" s="238"/>
      <c r="F6" s="238"/>
      <c r="G6" s="245"/>
      <c r="H6" s="238"/>
      <c r="I6" s="238"/>
      <c r="J6" s="227"/>
      <c r="K6" s="246"/>
    </row>
    <row r="7" spans="2:11" ht="35.25" customHeight="1">
      <c r="B7" s="247"/>
      <c r="C7" s="406" t="s">
        <v>175</v>
      </c>
      <c r="D7" s="406"/>
      <c r="E7" s="406"/>
      <c r="F7" s="406"/>
      <c r="G7" s="406"/>
      <c r="H7" s="406"/>
      <c r="I7" s="406"/>
      <c r="J7" s="242"/>
      <c r="K7" s="243"/>
    </row>
    <row r="8" spans="2:11" ht="19.5" customHeight="1">
      <c r="B8" s="248" t="s">
        <v>176</v>
      </c>
      <c r="C8" s="238"/>
      <c r="D8" s="238"/>
      <c r="E8" s="238"/>
      <c r="F8" s="238"/>
      <c r="G8" s="238"/>
      <c r="H8" s="238"/>
      <c r="I8" s="238"/>
      <c r="J8" s="238"/>
      <c r="K8" s="240"/>
    </row>
    <row r="9" spans="2:11" ht="35.25" customHeight="1">
      <c r="B9" s="249"/>
      <c r="C9" s="407" t="s">
        <v>177</v>
      </c>
      <c r="D9" s="407"/>
      <c r="E9" s="407"/>
      <c r="F9" s="407"/>
      <c r="G9" s="250"/>
      <c r="H9" s="408" t="s">
        <v>178</v>
      </c>
      <c r="I9" s="408"/>
      <c r="J9" s="251"/>
      <c r="K9" s="252"/>
    </row>
    <row r="10" spans="2:11" ht="38.25" customHeight="1">
      <c r="B10" s="253"/>
      <c r="C10" s="409" t="s">
        <v>179</v>
      </c>
      <c r="D10" s="409"/>
      <c r="E10" s="409"/>
      <c r="F10" s="409"/>
      <c r="G10" s="409"/>
      <c r="H10" s="254" t="s">
        <v>180</v>
      </c>
      <c r="I10" s="255"/>
      <c r="J10" s="256"/>
      <c r="K10" s="257"/>
    </row>
    <row r="11" spans="2:11" ht="39" customHeight="1">
      <c r="B11" s="249"/>
      <c r="C11" s="409" t="s">
        <v>181</v>
      </c>
      <c r="D11" s="409"/>
      <c r="E11" s="409"/>
      <c r="F11" s="409"/>
      <c r="G11" s="409"/>
      <c r="H11" s="254" t="s">
        <v>180</v>
      </c>
      <c r="I11" s="255"/>
      <c r="J11" s="256"/>
      <c r="K11" s="257"/>
    </row>
    <row r="12" spans="2:11" ht="43.5" customHeight="1">
      <c r="B12" s="249"/>
      <c r="C12" s="410" t="s">
        <v>182</v>
      </c>
      <c r="D12" s="410"/>
      <c r="E12" s="410"/>
      <c r="F12" s="410"/>
      <c r="G12" s="410"/>
      <c r="H12" s="258" t="s">
        <v>180</v>
      </c>
      <c r="I12" s="259"/>
      <c r="J12" s="260"/>
      <c r="K12" s="261"/>
    </row>
    <row r="13" spans="2:11" ht="8.25" customHeight="1">
      <c r="B13" s="238"/>
      <c r="C13" s="238"/>
      <c r="D13" s="238"/>
      <c r="E13" s="238"/>
      <c r="F13" s="238"/>
      <c r="G13" s="238"/>
      <c r="H13" s="238"/>
      <c r="I13" s="238"/>
      <c r="J13" s="238"/>
      <c r="K13" s="240"/>
    </row>
    <row r="14" spans="2:11" ht="12.75">
      <c r="B14" s="238"/>
      <c r="C14" s="238"/>
      <c r="D14" s="238"/>
      <c r="E14" s="238"/>
      <c r="F14" s="238"/>
      <c r="G14" s="238"/>
      <c r="H14" s="238"/>
      <c r="I14" s="262" t="s">
        <v>183</v>
      </c>
      <c r="J14" s="248" t="s">
        <v>18</v>
      </c>
      <c r="K14" s="263">
        <f>SUM(K3:K12)</f>
        <v>0</v>
      </c>
    </row>
  </sheetData>
  <sheetProtection password="C4CF" sheet="1"/>
  <mergeCells count="11">
    <mergeCell ref="B2:B3"/>
    <mergeCell ref="C2:F3"/>
    <mergeCell ref="G2:H2"/>
    <mergeCell ref="G3:H3"/>
    <mergeCell ref="C5:I5"/>
    <mergeCell ref="C7:I7"/>
    <mergeCell ref="C9:F9"/>
    <mergeCell ref="H9:I9"/>
    <mergeCell ref="C10:G10"/>
    <mergeCell ref="C11:G11"/>
    <mergeCell ref="C12:G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Fabio Talini</cp:lastModifiedBy>
  <cp:lastPrinted>2021-12-27T18:30:45Z</cp:lastPrinted>
  <dcterms:modified xsi:type="dcterms:W3CDTF">2022-12-28T18:27:58Z</dcterms:modified>
  <cp:category/>
  <cp:version/>
  <cp:contentType/>
  <cp:contentStatus/>
</cp:coreProperties>
</file>